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3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1808" windowWidth="10116" windowHeight="4872" firstSheet="6" activeTab="13"/>
  </bookViews>
  <sheets>
    <sheet name="graf. prikaz 2019" sheetId="1" r:id="rId1"/>
    <sheet name="siječanj 2019" sheetId="37" r:id="rId2"/>
    <sheet name="veljača 2019" sheetId="38" r:id="rId3"/>
    <sheet name="ožujak 2019" sheetId="39" r:id="rId4"/>
    <sheet name="travanj 2019" sheetId="40" r:id="rId5"/>
    <sheet name="svibanj 2019" sheetId="41" r:id="rId6"/>
    <sheet name="lipanj 2019" sheetId="42" r:id="rId7"/>
    <sheet name="srpanj 2019" sheetId="43" r:id="rId8"/>
    <sheet name="kolovoz 2019" sheetId="44" r:id="rId9"/>
    <sheet name="rujan 2019" sheetId="45" r:id="rId10"/>
    <sheet name="listopad 2019" sheetId="46" r:id="rId11"/>
    <sheet name="studeni 2019" sheetId="47" r:id="rId12"/>
    <sheet name="prosinac 2019" sheetId="48" r:id="rId13"/>
    <sheet name=" 2019" sheetId="27" r:id="rId14"/>
  </sheets>
  <calcPr calcId="162913"/>
</workbook>
</file>

<file path=xl/calcChain.xml><?xml version="1.0" encoding="utf-8"?>
<calcChain xmlns="http://schemas.openxmlformats.org/spreadsheetml/2006/main">
  <c r="F25" i="37" l="1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F6" i="37"/>
  <c r="F51" i="37"/>
  <c r="F50" i="37"/>
  <c r="F49" i="37"/>
  <c r="F48" i="37"/>
  <c r="F47" i="37"/>
  <c r="F46" i="37"/>
  <c r="F45" i="37"/>
  <c r="F44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74" i="37"/>
  <c r="F73" i="37"/>
  <c r="F72" i="37"/>
  <c r="F71" i="37"/>
  <c r="F70" i="37"/>
  <c r="F69" i="37"/>
  <c r="F68" i="37"/>
  <c r="F67" i="37"/>
  <c r="F66" i="37"/>
  <c r="F65" i="37"/>
  <c r="F64" i="37"/>
  <c r="F63" i="37"/>
  <c r="F62" i="37"/>
  <c r="F61" i="37"/>
  <c r="F60" i="37"/>
  <c r="F59" i="37"/>
  <c r="F58" i="37"/>
  <c r="F82" i="37"/>
  <c r="F81" i="37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74" i="38"/>
  <c r="F73" i="38"/>
  <c r="F72" i="38"/>
  <c r="F71" i="38"/>
  <c r="F70" i="38"/>
  <c r="F69" i="38"/>
  <c r="F68" i="38"/>
  <c r="F67" i="38"/>
  <c r="F66" i="38"/>
  <c r="F65" i="38"/>
  <c r="F64" i="38"/>
  <c r="F63" i="38"/>
  <c r="F62" i="38"/>
  <c r="F61" i="38"/>
  <c r="F60" i="38"/>
  <c r="F59" i="38"/>
  <c r="F58" i="38"/>
  <c r="F82" i="38"/>
  <c r="F81" i="38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9" i="39"/>
  <c r="F8" i="39"/>
  <c r="F7" i="39"/>
  <c r="F6" i="39"/>
  <c r="F51" i="39"/>
  <c r="F50" i="39"/>
  <c r="F49" i="39"/>
  <c r="F48" i="39"/>
  <c r="F47" i="39"/>
  <c r="F46" i="39"/>
  <c r="F45" i="39"/>
  <c r="F44" i="39"/>
  <c r="F43" i="39"/>
  <c r="F42" i="39"/>
  <c r="F41" i="39"/>
  <c r="F40" i="39"/>
  <c r="F39" i="39"/>
  <c r="F38" i="39"/>
  <c r="F37" i="39"/>
  <c r="F36" i="39"/>
  <c r="F35" i="39"/>
  <c r="F34" i="39"/>
  <c r="F33" i="39"/>
  <c r="F32" i="39"/>
  <c r="F74" i="39"/>
  <c r="F73" i="39"/>
  <c r="F72" i="39"/>
  <c r="F71" i="39"/>
  <c r="F70" i="39"/>
  <c r="F69" i="39"/>
  <c r="F68" i="39"/>
  <c r="F67" i="39"/>
  <c r="F66" i="39"/>
  <c r="F65" i="39"/>
  <c r="F64" i="39"/>
  <c r="F63" i="39"/>
  <c r="F62" i="39"/>
  <c r="F61" i="39"/>
  <c r="F60" i="39"/>
  <c r="F59" i="39"/>
  <c r="F58" i="39"/>
  <c r="F82" i="39"/>
  <c r="F81" i="39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7" i="40"/>
  <c r="F6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4" i="40"/>
  <c r="F33" i="40"/>
  <c r="F32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1" i="40"/>
  <c r="F60" i="40"/>
  <c r="F59" i="40"/>
  <c r="F58" i="40"/>
  <c r="F82" i="40"/>
  <c r="F81" i="40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74" i="41"/>
  <c r="F73" i="41"/>
  <c r="F72" i="41"/>
  <c r="F71" i="41"/>
  <c r="F70" i="41"/>
  <c r="F69" i="41"/>
  <c r="F68" i="41"/>
  <c r="F67" i="41"/>
  <c r="F66" i="41"/>
  <c r="F65" i="41"/>
  <c r="F64" i="41"/>
  <c r="F63" i="41"/>
  <c r="F62" i="41"/>
  <c r="F61" i="41"/>
  <c r="F60" i="41"/>
  <c r="F59" i="41"/>
  <c r="F58" i="41"/>
  <c r="F82" i="41"/>
  <c r="F81" i="41"/>
  <c r="F25" i="42"/>
  <c r="F24" i="42"/>
  <c r="F23" i="42"/>
  <c r="F22" i="42"/>
  <c r="F21" i="42"/>
  <c r="F20" i="42"/>
  <c r="F19" i="42"/>
  <c r="F18" i="42"/>
  <c r="F17" i="42"/>
  <c r="F16" i="42"/>
  <c r="F15" i="42"/>
  <c r="F14" i="42"/>
  <c r="F13" i="42"/>
  <c r="F12" i="42"/>
  <c r="F11" i="42"/>
  <c r="F10" i="42"/>
  <c r="F9" i="42"/>
  <c r="F8" i="42"/>
  <c r="F7" i="42"/>
  <c r="F6" i="42"/>
  <c r="F51" i="42"/>
  <c r="F50" i="42"/>
  <c r="F49" i="42"/>
  <c r="F48" i="42"/>
  <c r="F47" i="42"/>
  <c r="F46" i="42"/>
  <c r="F45" i="42"/>
  <c r="F44" i="42"/>
  <c r="F43" i="42"/>
  <c r="F42" i="42"/>
  <c r="F41" i="42"/>
  <c r="F40" i="42"/>
  <c r="F39" i="42"/>
  <c r="F38" i="42"/>
  <c r="F37" i="42"/>
  <c r="F36" i="42"/>
  <c r="F35" i="42"/>
  <c r="F34" i="42"/>
  <c r="F33" i="42"/>
  <c r="F32" i="42"/>
  <c r="F74" i="42"/>
  <c r="F73" i="42"/>
  <c r="F72" i="42"/>
  <c r="F71" i="42"/>
  <c r="F70" i="42"/>
  <c r="F69" i="42"/>
  <c r="F68" i="42"/>
  <c r="F67" i="42"/>
  <c r="F66" i="42"/>
  <c r="F65" i="42"/>
  <c r="F64" i="42"/>
  <c r="F63" i="42"/>
  <c r="F62" i="42"/>
  <c r="F61" i="42"/>
  <c r="F60" i="42"/>
  <c r="F59" i="42"/>
  <c r="F58" i="42"/>
  <c r="F82" i="42"/>
  <c r="F81" i="42"/>
  <c r="F25" i="43"/>
  <c r="F24" i="43"/>
  <c r="F23" i="43"/>
  <c r="F22" i="4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  <c r="F7" i="43"/>
  <c r="F6" i="43"/>
  <c r="F51" i="43"/>
  <c r="F50" i="43"/>
  <c r="F49" i="43"/>
  <c r="F48" i="43"/>
  <c r="F4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74" i="43"/>
  <c r="F73" i="43"/>
  <c r="F72" i="43"/>
  <c r="F71" i="43"/>
  <c r="F70" i="43"/>
  <c r="F69" i="43"/>
  <c r="F68" i="43"/>
  <c r="F67" i="43"/>
  <c r="F66" i="43"/>
  <c r="F65" i="43"/>
  <c r="F64" i="43"/>
  <c r="F63" i="43"/>
  <c r="F62" i="43"/>
  <c r="F61" i="43"/>
  <c r="F60" i="43"/>
  <c r="F59" i="43"/>
  <c r="F58" i="43"/>
  <c r="F82" i="43"/>
  <c r="F81" i="43"/>
  <c r="F25" i="44"/>
  <c r="F24" i="44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74" i="44"/>
  <c r="F73" i="44"/>
  <c r="F72" i="44"/>
  <c r="F71" i="44"/>
  <c r="F70" i="44"/>
  <c r="F69" i="44"/>
  <c r="F68" i="44"/>
  <c r="F67" i="44"/>
  <c r="F66" i="44"/>
  <c r="F65" i="44"/>
  <c r="F64" i="44"/>
  <c r="F63" i="44"/>
  <c r="F62" i="44"/>
  <c r="F61" i="44"/>
  <c r="F60" i="44"/>
  <c r="F59" i="44"/>
  <c r="F58" i="44"/>
  <c r="F82" i="44"/>
  <c r="F81" i="44"/>
  <c r="F25" i="45"/>
  <c r="F24" i="45"/>
  <c r="F23" i="45"/>
  <c r="F22" i="45"/>
  <c r="F21" i="45"/>
  <c r="F20" i="45"/>
  <c r="F19" i="45"/>
  <c r="F18" i="45"/>
  <c r="F17" i="45"/>
  <c r="F16" i="45"/>
  <c r="F15" i="45"/>
  <c r="F14" i="45"/>
  <c r="F13" i="45"/>
  <c r="F12" i="45"/>
  <c r="F11" i="45"/>
  <c r="F10" i="45"/>
  <c r="F9" i="45"/>
  <c r="F8" i="45"/>
  <c r="F7" i="45"/>
  <c r="F6" i="45"/>
  <c r="F51" i="45"/>
  <c r="F50" i="45"/>
  <c r="F49" i="45"/>
  <c r="F48" i="45"/>
  <c r="F47" i="45"/>
  <c r="F46" i="45"/>
  <c r="F45" i="45"/>
  <c r="F44" i="45"/>
  <c r="F43" i="45"/>
  <c r="F42" i="45"/>
  <c r="F41" i="45"/>
  <c r="F40" i="45"/>
  <c r="F39" i="45"/>
  <c r="F38" i="45"/>
  <c r="F37" i="45"/>
  <c r="F36" i="45"/>
  <c r="F35" i="45"/>
  <c r="F34" i="45"/>
  <c r="F33" i="45"/>
  <c r="F32" i="45"/>
  <c r="F74" i="45"/>
  <c r="F73" i="45"/>
  <c r="F72" i="45"/>
  <c r="F71" i="45"/>
  <c r="F70" i="45"/>
  <c r="F69" i="45"/>
  <c r="F68" i="45"/>
  <c r="F67" i="45"/>
  <c r="F66" i="45"/>
  <c r="F65" i="45"/>
  <c r="F64" i="45"/>
  <c r="F63" i="45"/>
  <c r="F62" i="45"/>
  <c r="F61" i="45"/>
  <c r="F60" i="45"/>
  <c r="F59" i="45"/>
  <c r="F58" i="45"/>
  <c r="F82" i="45"/>
  <c r="F81" i="45"/>
  <c r="F25" i="46"/>
  <c r="F24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F7" i="46"/>
  <c r="F6" i="46"/>
  <c r="F51" i="46"/>
  <c r="F50" i="46"/>
  <c r="F49" i="46"/>
  <c r="F48" i="46"/>
  <c r="F47" i="46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F74" i="46"/>
  <c r="F73" i="46"/>
  <c r="F72" i="46"/>
  <c r="F71" i="46"/>
  <c r="F70" i="46"/>
  <c r="F69" i="46"/>
  <c r="F68" i="46"/>
  <c r="F67" i="46"/>
  <c r="F66" i="46"/>
  <c r="F65" i="46"/>
  <c r="F64" i="46"/>
  <c r="F63" i="46"/>
  <c r="F62" i="46"/>
  <c r="F61" i="46"/>
  <c r="F60" i="46"/>
  <c r="F59" i="46"/>
  <c r="F58" i="46"/>
  <c r="F82" i="46"/>
  <c r="F81" i="46"/>
  <c r="F25" i="47"/>
  <c r="F24" i="47"/>
  <c r="F23" i="47"/>
  <c r="F22" i="47"/>
  <c r="F21" i="47"/>
  <c r="F20" i="47"/>
  <c r="F19" i="47"/>
  <c r="F18" i="47"/>
  <c r="F17" i="47"/>
  <c r="F16" i="47"/>
  <c r="F15" i="47"/>
  <c r="F14" i="47"/>
  <c r="F13" i="47"/>
  <c r="F12" i="47"/>
  <c r="F11" i="47"/>
  <c r="F10" i="47"/>
  <c r="F9" i="47"/>
  <c r="F8" i="47"/>
  <c r="F7" i="47"/>
  <c r="F6" i="47"/>
  <c r="F51" i="47"/>
  <c r="F50" i="47"/>
  <c r="F49" i="47"/>
  <c r="F48" i="47"/>
  <c r="F47" i="47"/>
  <c r="F46" i="47"/>
  <c r="F45" i="47"/>
  <c r="F44" i="47"/>
  <c r="F43" i="47"/>
  <c r="F42" i="47"/>
  <c r="F41" i="47"/>
  <c r="F40" i="47"/>
  <c r="F39" i="47"/>
  <c r="F38" i="47"/>
  <c r="F37" i="47"/>
  <c r="F36" i="47"/>
  <c r="F35" i="47"/>
  <c r="F34" i="47"/>
  <c r="F33" i="47"/>
  <c r="F32" i="47"/>
  <c r="F74" i="47"/>
  <c r="F73" i="47"/>
  <c r="F72" i="47"/>
  <c r="F71" i="47"/>
  <c r="F70" i="47"/>
  <c r="F69" i="47"/>
  <c r="F68" i="47"/>
  <c r="F67" i="47"/>
  <c r="F66" i="47"/>
  <c r="F65" i="47"/>
  <c r="F64" i="47"/>
  <c r="F63" i="47"/>
  <c r="F62" i="47"/>
  <c r="F61" i="47"/>
  <c r="F60" i="47"/>
  <c r="F59" i="47"/>
  <c r="F58" i="47"/>
  <c r="F82" i="47"/>
  <c r="F81" i="47"/>
  <c r="F82" i="48"/>
  <c r="F81" i="48"/>
  <c r="F74" i="48"/>
  <c r="F73" i="48"/>
  <c r="F72" i="48"/>
  <c r="F71" i="48"/>
  <c r="F70" i="48"/>
  <c r="F69" i="48"/>
  <c r="F68" i="48"/>
  <c r="F67" i="48"/>
  <c r="F66" i="48"/>
  <c r="F65" i="48"/>
  <c r="F64" i="48"/>
  <c r="F63" i="48"/>
  <c r="F62" i="48"/>
  <c r="F61" i="48"/>
  <c r="F60" i="48"/>
  <c r="F59" i="48"/>
  <c r="F58" i="48"/>
  <c r="F25" i="48"/>
  <c r="F24" i="48"/>
  <c r="F23" i="48"/>
  <c r="F22" i="48"/>
  <c r="F21" i="48"/>
  <c r="F20" i="48"/>
  <c r="F19" i="48"/>
  <c r="F18" i="48"/>
  <c r="F17" i="48"/>
  <c r="F16" i="48"/>
  <c r="F15" i="48"/>
  <c r="F14" i="48"/>
  <c r="F13" i="48"/>
  <c r="F12" i="48"/>
  <c r="F11" i="48"/>
  <c r="F10" i="48"/>
  <c r="F9" i="48"/>
  <c r="F8" i="48"/>
  <c r="F7" i="48"/>
  <c r="F51" i="48"/>
  <c r="F50" i="48"/>
  <c r="F49" i="48"/>
  <c r="F48" i="48"/>
  <c r="F47" i="48"/>
  <c r="F46" i="48"/>
  <c r="F45" i="48"/>
  <c r="F44" i="48"/>
  <c r="F43" i="48"/>
  <c r="F42" i="48"/>
  <c r="F41" i="48"/>
  <c r="F40" i="48"/>
  <c r="F39" i="48"/>
  <c r="F38" i="48"/>
  <c r="F37" i="48"/>
  <c r="F36" i="48"/>
  <c r="F35" i="48"/>
  <c r="F34" i="48"/>
  <c r="F33" i="48"/>
  <c r="F32" i="48"/>
  <c r="F6" i="48"/>
  <c r="E81" i="42"/>
  <c r="N24" i="27" l="1"/>
  <c r="N48" i="27" s="1"/>
  <c r="N25" i="27"/>
  <c r="N49" i="27" s="1"/>
  <c r="N26" i="27"/>
  <c r="N50" i="27" s="1"/>
  <c r="N27" i="27"/>
  <c r="N51" i="27" s="1"/>
  <c r="N28" i="27"/>
  <c r="N52" i="27" s="1"/>
  <c r="N29" i="27"/>
  <c r="N53" i="27" s="1"/>
  <c r="N30" i="27"/>
  <c r="N54" i="27" s="1"/>
  <c r="N31" i="27"/>
  <c r="N55" i="27" s="1"/>
  <c r="N32" i="27"/>
  <c r="N56" i="27" s="1"/>
  <c r="N33" i="27"/>
  <c r="N57" i="27" s="1"/>
  <c r="N34" i="27"/>
  <c r="N58" i="27" s="1"/>
  <c r="N35" i="27"/>
  <c r="N59" i="27" s="1"/>
  <c r="N36" i="27"/>
  <c r="N60" i="27" s="1"/>
  <c r="N37" i="27"/>
  <c r="N61" i="27" s="1"/>
  <c r="N38" i="27"/>
  <c r="N62" i="27" s="1"/>
  <c r="N39" i="27"/>
  <c r="N63" i="27" s="1"/>
  <c r="N40" i="27"/>
  <c r="N64" i="27" s="1"/>
  <c r="N23" i="27"/>
  <c r="N47" i="27" s="1"/>
  <c r="N7" i="27"/>
  <c r="N15" i="27" s="1"/>
  <c r="N6" i="27"/>
  <c r="N14" i="27" s="1"/>
  <c r="E73" i="48"/>
  <c r="E74" i="48" s="1"/>
  <c r="E50" i="48"/>
  <c r="E51" i="48" s="1"/>
  <c r="E82" i="48" s="1"/>
  <c r="E24" i="48"/>
  <c r="E25" i="48" s="1"/>
  <c r="E81" i="48" s="1"/>
  <c r="M24" i="27" l="1"/>
  <c r="M48" i="27" s="1"/>
  <c r="M25" i="27"/>
  <c r="M49" i="27" s="1"/>
  <c r="M26" i="27"/>
  <c r="M50" i="27" s="1"/>
  <c r="M27" i="27"/>
  <c r="M51" i="27" s="1"/>
  <c r="M28" i="27"/>
  <c r="M52" i="27" s="1"/>
  <c r="M29" i="27"/>
  <c r="M53" i="27" s="1"/>
  <c r="M30" i="27"/>
  <c r="M54" i="27" s="1"/>
  <c r="M31" i="27"/>
  <c r="M55" i="27" s="1"/>
  <c r="M32" i="27"/>
  <c r="M56" i="27" s="1"/>
  <c r="M33" i="27"/>
  <c r="M57" i="27" s="1"/>
  <c r="M34" i="27"/>
  <c r="M58" i="27" s="1"/>
  <c r="M35" i="27"/>
  <c r="M59" i="27" s="1"/>
  <c r="M36" i="27"/>
  <c r="M60" i="27" s="1"/>
  <c r="M37" i="27"/>
  <c r="M61" i="27" s="1"/>
  <c r="M38" i="27"/>
  <c r="M62" i="27" s="1"/>
  <c r="M39" i="27"/>
  <c r="M63" i="27" s="1"/>
  <c r="M40" i="27"/>
  <c r="M64" i="27" s="1"/>
  <c r="M23" i="27"/>
  <c r="M47" i="27" s="1"/>
  <c r="E73" i="47"/>
  <c r="E74" i="47" s="1"/>
  <c r="E50" i="47"/>
  <c r="E51" i="47" s="1"/>
  <c r="E82" i="47" s="1"/>
  <c r="E24" i="47"/>
  <c r="E25" i="47" s="1"/>
  <c r="M7" i="27" l="1"/>
  <c r="M15" i="27" s="1"/>
  <c r="M6" i="27"/>
  <c r="M14" i="27" s="1"/>
  <c r="E81" i="47"/>
  <c r="L24" i="27"/>
  <c r="L48" i="27" s="1"/>
  <c r="L25" i="27"/>
  <c r="L49" i="27" s="1"/>
  <c r="L26" i="27"/>
  <c r="L50" i="27" s="1"/>
  <c r="L27" i="27"/>
  <c r="L51" i="27" s="1"/>
  <c r="L28" i="27"/>
  <c r="L52" i="27" s="1"/>
  <c r="L29" i="27"/>
  <c r="L53" i="27" s="1"/>
  <c r="L30" i="27"/>
  <c r="L54" i="27" s="1"/>
  <c r="L31" i="27"/>
  <c r="L55" i="27" s="1"/>
  <c r="L32" i="27"/>
  <c r="L56" i="27" s="1"/>
  <c r="L33" i="27"/>
  <c r="L57" i="27" s="1"/>
  <c r="L34" i="27"/>
  <c r="L58" i="27" s="1"/>
  <c r="L35" i="27"/>
  <c r="L59" i="27" s="1"/>
  <c r="L36" i="27"/>
  <c r="L60" i="27" s="1"/>
  <c r="L37" i="27"/>
  <c r="L61" i="27" s="1"/>
  <c r="L38" i="27"/>
  <c r="L62" i="27" s="1"/>
  <c r="L39" i="27"/>
  <c r="L63" i="27" s="1"/>
  <c r="L40" i="27"/>
  <c r="L64" i="27" s="1"/>
  <c r="L23" i="27"/>
  <c r="L47" i="27" s="1"/>
  <c r="K23" i="27"/>
  <c r="K47" i="27" s="1"/>
  <c r="E73" i="46"/>
  <c r="E50" i="46"/>
  <c r="E51" i="46" s="1"/>
  <c r="E82" i="46" s="1"/>
  <c r="E24" i="46"/>
  <c r="E25" i="46" s="1"/>
  <c r="L6" i="27" l="1"/>
  <c r="L14" i="27" s="1"/>
  <c r="E74" i="46"/>
  <c r="E81" i="46" s="1"/>
  <c r="L7" i="27"/>
  <c r="L15" i="27" s="1"/>
  <c r="K24" i="27"/>
  <c r="K48" i="27" s="1"/>
  <c r="K25" i="27"/>
  <c r="K49" i="27" s="1"/>
  <c r="K26" i="27"/>
  <c r="K50" i="27" s="1"/>
  <c r="K27" i="27"/>
  <c r="K51" i="27" s="1"/>
  <c r="K28" i="27"/>
  <c r="K52" i="27" s="1"/>
  <c r="K29" i="27"/>
  <c r="K53" i="27" s="1"/>
  <c r="K30" i="27"/>
  <c r="K54" i="27" s="1"/>
  <c r="K31" i="27"/>
  <c r="K55" i="27" s="1"/>
  <c r="K32" i="27"/>
  <c r="K56" i="27" s="1"/>
  <c r="K33" i="27"/>
  <c r="K57" i="27" s="1"/>
  <c r="K34" i="27"/>
  <c r="K58" i="27" s="1"/>
  <c r="K35" i="27"/>
  <c r="K59" i="27" s="1"/>
  <c r="K36" i="27"/>
  <c r="K60" i="27" s="1"/>
  <c r="K37" i="27"/>
  <c r="K61" i="27" s="1"/>
  <c r="K38" i="27"/>
  <c r="K62" i="27" s="1"/>
  <c r="K39" i="27"/>
  <c r="K63" i="27" s="1"/>
  <c r="K40" i="27"/>
  <c r="K64" i="27" s="1"/>
  <c r="K6" i="27"/>
  <c r="K14" i="27" s="1"/>
  <c r="E73" i="45"/>
  <c r="E74" i="45" s="1"/>
  <c r="E50" i="45"/>
  <c r="E51" i="45" s="1"/>
  <c r="E82" i="45" s="1"/>
  <c r="E24" i="45"/>
  <c r="E25" i="45" s="1"/>
  <c r="E81" i="45" s="1"/>
  <c r="L8" i="27" l="1"/>
  <c r="L16" i="27" s="1"/>
  <c r="K7" i="27"/>
  <c r="K15" i="27" s="1"/>
  <c r="J24" i="27"/>
  <c r="J48" i="27" s="1"/>
  <c r="J25" i="27"/>
  <c r="J49" i="27" s="1"/>
  <c r="J26" i="27"/>
  <c r="J50" i="27" s="1"/>
  <c r="J27" i="27"/>
  <c r="J51" i="27" s="1"/>
  <c r="J28" i="27"/>
  <c r="J52" i="27" s="1"/>
  <c r="J29" i="27"/>
  <c r="J53" i="27" s="1"/>
  <c r="J30" i="27"/>
  <c r="J54" i="27" s="1"/>
  <c r="J31" i="27"/>
  <c r="J55" i="27" s="1"/>
  <c r="J32" i="27"/>
  <c r="J56" i="27" s="1"/>
  <c r="J33" i="27"/>
  <c r="J57" i="27" s="1"/>
  <c r="J34" i="27"/>
  <c r="J58" i="27" s="1"/>
  <c r="J35" i="27"/>
  <c r="J59" i="27" s="1"/>
  <c r="J36" i="27"/>
  <c r="J60" i="27" s="1"/>
  <c r="J37" i="27"/>
  <c r="J61" i="27" s="1"/>
  <c r="J38" i="27"/>
  <c r="J62" i="27" s="1"/>
  <c r="J39" i="27"/>
  <c r="J63" i="27" s="1"/>
  <c r="J40" i="27"/>
  <c r="J64" i="27" s="1"/>
  <c r="J23" i="27"/>
  <c r="J47" i="27" s="1"/>
  <c r="J7" i="27"/>
  <c r="J15" i="27" s="1"/>
  <c r="E73" i="44"/>
  <c r="E74" i="44" s="1"/>
  <c r="E50" i="44"/>
  <c r="E51" i="44" s="1"/>
  <c r="E82" i="44" s="1"/>
  <c r="E24" i="44"/>
  <c r="E25" i="44" s="1"/>
  <c r="J6" i="27" l="1"/>
  <c r="J14" i="27" s="1"/>
  <c r="E81" i="44"/>
  <c r="I24" i="27"/>
  <c r="I48" i="27" s="1"/>
  <c r="I25" i="27"/>
  <c r="I49" i="27" s="1"/>
  <c r="I26" i="27"/>
  <c r="I50" i="27" s="1"/>
  <c r="I27" i="27"/>
  <c r="I51" i="27" s="1"/>
  <c r="I28" i="27"/>
  <c r="I52" i="27" s="1"/>
  <c r="I29" i="27"/>
  <c r="I53" i="27" s="1"/>
  <c r="I30" i="27"/>
  <c r="I54" i="27" s="1"/>
  <c r="I31" i="27"/>
  <c r="I55" i="27" s="1"/>
  <c r="I32" i="27"/>
  <c r="I56" i="27" s="1"/>
  <c r="I33" i="27"/>
  <c r="I57" i="27" s="1"/>
  <c r="I34" i="27"/>
  <c r="I58" i="27" s="1"/>
  <c r="I35" i="27"/>
  <c r="I59" i="27" s="1"/>
  <c r="I36" i="27"/>
  <c r="I60" i="27" s="1"/>
  <c r="I37" i="27"/>
  <c r="I61" i="27" s="1"/>
  <c r="I38" i="27"/>
  <c r="I62" i="27" s="1"/>
  <c r="I39" i="27"/>
  <c r="I63" i="27" s="1"/>
  <c r="I40" i="27"/>
  <c r="I64" i="27" s="1"/>
  <c r="I23" i="27"/>
  <c r="I47" i="27" s="1"/>
  <c r="E73" i="43"/>
  <c r="E74" i="43" s="1"/>
  <c r="E50" i="43"/>
  <c r="E51" i="43" s="1"/>
  <c r="E82" i="43" s="1"/>
  <c r="E24" i="43"/>
  <c r="E25" i="43" l="1"/>
  <c r="I6" i="27"/>
  <c r="I14" i="27" s="1"/>
  <c r="I7" i="27"/>
  <c r="I15" i="27" s="1"/>
  <c r="E81" i="43"/>
  <c r="H39" i="27"/>
  <c r="H63" i="27" s="1"/>
  <c r="H25" i="27"/>
  <c r="H49" i="27" s="1"/>
  <c r="H26" i="27"/>
  <c r="H50" i="27" s="1"/>
  <c r="H27" i="27"/>
  <c r="H51" i="27" s="1"/>
  <c r="H28" i="27"/>
  <c r="H52" i="27" s="1"/>
  <c r="H29" i="27"/>
  <c r="H53" i="27" s="1"/>
  <c r="H30" i="27"/>
  <c r="H54" i="27" s="1"/>
  <c r="H31" i="27"/>
  <c r="H55" i="27" s="1"/>
  <c r="H32" i="27"/>
  <c r="H56" i="27" s="1"/>
  <c r="H33" i="27"/>
  <c r="H57" i="27" s="1"/>
  <c r="H34" i="27"/>
  <c r="H58" i="27" s="1"/>
  <c r="H35" i="27"/>
  <c r="H59" i="27" s="1"/>
  <c r="H36" i="27"/>
  <c r="H60" i="27" s="1"/>
  <c r="H37" i="27"/>
  <c r="H61" i="27" s="1"/>
  <c r="H38" i="27"/>
  <c r="H62" i="27" s="1"/>
  <c r="H40" i="27"/>
  <c r="H64" i="27" s="1"/>
  <c r="H24" i="27"/>
  <c r="H48" i="27" s="1"/>
  <c r="H23" i="27"/>
  <c r="H47" i="27" s="1"/>
  <c r="E73" i="42"/>
  <c r="E74" i="42" s="1"/>
  <c r="E50" i="42"/>
  <c r="E51" i="42" s="1"/>
  <c r="E82" i="42" s="1"/>
  <c r="E24" i="42"/>
  <c r="E25" i="42" s="1"/>
  <c r="H7" i="27" l="1"/>
  <c r="H15" i="27" s="1"/>
  <c r="H6" i="27"/>
  <c r="H14" i="27" s="1"/>
  <c r="G24" i="27"/>
  <c r="G48" i="27" s="1"/>
  <c r="G25" i="27"/>
  <c r="G49" i="27" s="1"/>
  <c r="G26" i="27"/>
  <c r="G50" i="27" s="1"/>
  <c r="G27" i="27"/>
  <c r="G51" i="27" s="1"/>
  <c r="G28" i="27"/>
  <c r="G52" i="27" s="1"/>
  <c r="G29" i="27"/>
  <c r="G53" i="27" s="1"/>
  <c r="G30" i="27"/>
  <c r="G54" i="27" s="1"/>
  <c r="G31" i="27"/>
  <c r="G55" i="27" s="1"/>
  <c r="G32" i="27"/>
  <c r="G56" i="27" s="1"/>
  <c r="G33" i="27"/>
  <c r="G57" i="27" s="1"/>
  <c r="G34" i="27"/>
  <c r="G58" i="27" s="1"/>
  <c r="G35" i="27"/>
  <c r="G59" i="27" s="1"/>
  <c r="G36" i="27"/>
  <c r="G60" i="27" s="1"/>
  <c r="G37" i="27"/>
  <c r="G61" i="27" s="1"/>
  <c r="G38" i="27"/>
  <c r="G62" i="27" s="1"/>
  <c r="G39" i="27"/>
  <c r="G63" i="27" s="1"/>
  <c r="G40" i="27"/>
  <c r="G64" i="27" s="1"/>
  <c r="G23" i="27"/>
  <c r="G47" i="27" s="1"/>
  <c r="E73" i="41"/>
  <c r="E50" i="41"/>
  <c r="E51" i="41" s="1"/>
  <c r="E82" i="41" s="1"/>
  <c r="E24" i="41"/>
  <c r="E25" i="41" s="1"/>
  <c r="G6" i="27" l="1"/>
  <c r="G14" i="27" s="1"/>
  <c r="E74" i="41"/>
  <c r="E81" i="41" s="1"/>
  <c r="G7" i="27"/>
  <c r="G15" i="27" s="1"/>
  <c r="F24" i="27"/>
  <c r="F48" i="27" s="1"/>
  <c r="F25" i="27"/>
  <c r="F49" i="27" s="1"/>
  <c r="F26" i="27"/>
  <c r="F50" i="27" s="1"/>
  <c r="F27" i="27"/>
  <c r="F51" i="27" s="1"/>
  <c r="F28" i="27"/>
  <c r="F52" i="27" s="1"/>
  <c r="F29" i="27"/>
  <c r="F53" i="27" s="1"/>
  <c r="F30" i="27"/>
  <c r="F54" i="27" s="1"/>
  <c r="F31" i="27"/>
  <c r="F55" i="27" s="1"/>
  <c r="F32" i="27"/>
  <c r="F56" i="27" s="1"/>
  <c r="F33" i="27"/>
  <c r="F57" i="27" s="1"/>
  <c r="F34" i="27"/>
  <c r="F58" i="27" s="1"/>
  <c r="F35" i="27"/>
  <c r="F59" i="27" s="1"/>
  <c r="F36" i="27"/>
  <c r="F60" i="27" s="1"/>
  <c r="F37" i="27"/>
  <c r="F61" i="27" s="1"/>
  <c r="F38" i="27"/>
  <c r="F62" i="27" s="1"/>
  <c r="F39" i="27"/>
  <c r="F63" i="27" s="1"/>
  <c r="F40" i="27"/>
  <c r="F64" i="27" s="1"/>
  <c r="F23" i="27"/>
  <c r="F47" i="27" s="1"/>
  <c r="E24" i="27"/>
  <c r="E48" i="27" s="1"/>
  <c r="E25" i="27"/>
  <c r="E49" i="27" s="1"/>
  <c r="E26" i="27"/>
  <c r="E50" i="27" s="1"/>
  <c r="E27" i="27"/>
  <c r="E51" i="27" s="1"/>
  <c r="E28" i="27"/>
  <c r="E52" i="27" s="1"/>
  <c r="E29" i="27"/>
  <c r="E53" i="27" s="1"/>
  <c r="E30" i="27"/>
  <c r="E54" i="27" s="1"/>
  <c r="E31" i="27"/>
  <c r="E55" i="27" s="1"/>
  <c r="E32" i="27"/>
  <c r="E56" i="27" s="1"/>
  <c r="E33" i="27"/>
  <c r="E57" i="27" s="1"/>
  <c r="E34" i="27"/>
  <c r="E58" i="27" s="1"/>
  <c r="E35" i="27"/>
  <c r="E59" i="27" s="1"/>
  <c r="E36" i="27"/>
  <c r="E60" i="27" s="1"/>
  <c r="E37" i="27"/>
  <c r="E61" i="27" s="1"/>
  <c r="E38" i="27"/>
  <c r="E62" i="27" s="1"/>
  <c r="E39" i="27"/>
  <c r="E63" i="27" s="1"/>
  <c r="E40" i="27"/>
  <c r="E64" i="27" s="1"/>
  <c r="F6" i="27"/>
  <c r="F14" i="27" s="1"/>
  <c r="E24" i="40"/>
  <c r="E25" i="40" s="1"/>
  <c r="E74" i="40"/>
  <c r="E81" i="40" s="1"/>
  <c r="E73" i="40"/>
  <c r="E50" i="40"/>
  <c r="E51" i="40" s="1"/>
  <c r="E82" i="40" s="1"/>
  <c r="F7" i="27" l="1"/>
  <c r="F15" i="27" s="1"/>
  <c r="E23" i="27"/>
  <c r="E47" i="27" s="1"/>
  <c r="E7" i="27"/>
  <c r="E15" i="27" s="1"/>
  <c r="E73" i="39"/>
  <c r="E74" i="39" s="1"/>
  <c r="E50" i="39"/>
  <c r="E51" i="39" s="1"/>
  <c r="E82" i="39" s="1"/>
  <c r="E24" i="39"/>
  <c r="E25" i="39" s="1"/>
  <c r="E6" i="27" l="1"/>
  <c r="E14" i="27" s="1"/>
  <c r="E81" i="39"/>
  <c r="D39" i="27" l="1"/>
  <c r="D63" i="27" s="1"/>
  <c r="D24" i="27" l="1"/>
  <c r="D48" i="27" s="1"/>
  <c r="D25" i="27"/>
  <c r="D49" i="27" s="1"/>
  <c r="D26" i="27"/>
  <c r="D50" i="27" s="1"/>
  <c r="D27" i="27"/>
  <c r="D51" i="27" s="1"/>
  <c r="D28" i="27"/>
  <c r="D52" i="27" s="1"/>
  <c r="D29" i="27"/>
  <c r="D53" i="27" s="1"/>
  <c r="D30" i="27"/>
  <c r="D54" i="27" s="1"/>
  <c r="D31" i="27"/>
  <c r="D55" i="27" s="1"/>
  <c r="D32" i="27"/>
  <c r="D56" i="27" s="1"/>
  <c r="D33" i="27"/>
  <c r="D57" i="27" s="1"/>
  <c r="D34" i="27"/>
  <c r="D58" i="27" s="1"/>
  <c r="D35" i="27"/>
  <c r="D59" i="27" s="1"/>
  <c r="D36" i="27"/>
  <c r="D60" i="27" s="1"/>
  <c r="D37" i="27"/>
  <c r="D61" i="27" s="1"/>
  <c r="D38" i="27"/>
  <c r="D62" i="27" s="1"/>
  <c r="D40" i="27"/>
  <c r="D64" i="27" s="1"/>
  <c r="D23" i="27"/>
  <c r="D47" i="27" s="1"/>
  <c r="E73" i="38" l="1"/>
  <c r="E50" i="38"/>
  <c r="E24" i="38"/>
  <c r="E51" i="38" l="1"/>
  <c r="E82" i="38" s="1"/>
  <c r="D7" i="27"/>
  <c r="D15" i="27" s="1"/>
  <c r="E74" i="38"/>
  <c r="D6" i="27"/>
  <c r="D14" i="27" s="1"/>
  <c r="E25" i="38"/>
  <c r="E81" i="38" s="1"/>
  <c r="N41" i="27"/>
  <c r="N65" i="27" s="1"/>
  <c r="N8" i="27"/>
  <c r="N16" i="27" s="1"/>
  <c r="N85" i="27" l="1"/>
  <c r="N83" i="27"/>
  <c r="N84" i="27"/>
  <c r="N73" i="27"/>
  <c r="N72" i="27"/>
  <c r="N74" i="27"/>
  <c r="N75" i="27" s="1"/>
  <c r="M41" i="27"/>
  <c r="M65" i="27" s="1"/>
  <c r="M8" i="27"/>
  <c r="M16" i="27" s="1"/>
  <c r="M85" i="27" l="1"/>
  <c r="M83" i="27"/>
  <c r="M72" i="27"/>
  <c r="M74" i="27"/>
  <c r="M73" i="27"/>
  <c r="M84" i="27"/>
  <c r="L41" i="27"/>
  <c r="L65" i="27" s="1"/>
  <c r="M75" i="27" l="1"/>
  <c r="L84" i="27"/>
  <c r="L72" i="27"/>
  <c r="L85" i="27"/>
  <c r="L74" i="27"/>
  <c r="L73" i="27"/>
  <c r="L83" i="27"/>
  <c r="K41" i="27"/>
  <c r="K65" i="27" s="1"/>
  <c r="K8" i="27"/>
  <c r="K16" i="27" s="1"/>
  <c r="K72" i="27" l="1"/>
  <c r="K73" i="27"/>
  <c r="K84" i="27"/>
  <c r="K85" i="27"/>
  <c r="K74" i="27"/>
  <c r="K83" i="27"/>
  <c r="L75" i="27"/>
  <c r="J41" i="27"/>
  <c r="J65" i="27" s="1"/>
  <c r="K75" i="27" l="1"/>
  <c r="J8" i="27"/>
  <c r="J16" i="27" s="1"/>
  <c r="I41" i="27"/>
  <c r="I65" i="27" s="1"/>
  <c r="I8" i="27"/>
  <c r="I16" i="27" s="1"/>
  <c r="H41" i="27"/>
  <c r="H65" i="27" s="1"/>
  <c r="H8" i="27"/>
  <c r="H16" i="27" s="1"/>
  <c r="G41" i="27"/>
  <c r="G65" i="27" s="1"/>
  <c r="G8" i="27"/>
  <c r="G16" i="27" s="1"/>
  <c r="F41" i="27"/>
  <c r="F65" i="27" s="1"/>
  <c r="F8" i="27"/>
  <c r="F16" i="27" s="1"/>
  <c r="E41" i="27"/>
  <c r="E65" i="27" s="1"/>
  <c r="E8" i="27"/>
  <c r="E16" i="27" s="1"/>
  <c r="D8" i="27"/>
  <c r="D16" i="27" s="1"/>
  <c r="D41" i="27"/>
  <c r="D65" i="27" s="1"/>
  <c r="C39" i="27"/>
  <c r="C63" i="27" s="1"/>
  <c r="C40" i="27"/>
  <c r="C64" i="27" s="1"/>
  <c r="C38" i="27"/>
  <c r="C37" i="27"/>
  <c r="C61" i="27" s="1"/>
  <c r="C36" i="27"/>
  <c r="C60" i="27" s="1"/>
  <c r="C35" i="27"/>
  <c r="C59" i="27" s="1"/>
  <c r="C34" i="27"/>
  <c r="C58" i="27" s="1"/>
  <c r="C33" i="27"/>
  <c r="C32" i="27"/>
  <c r="C56" i="27" s="1"/>
  <c r="C31" i="27"/>
  <c r="C55" i="27" s="1"/>
  <c r="C30" i="27"/>
  <c r="C54" i="27" s="1"/>
  <c r="C29" i="27"/>
  <c r="C53" i="27" s="1"/>
  <c r="C28" i="27"/>
  <c r="C27" i="27"/>
  <c r="C51" i="27" s="1"/>
  <c r="C26" i="27"/>
  <c r="C50" i="27" s="1"/>
  <c r="C25" i="27"/>
  <c r="C49" i="27" s="1"/>
  <c r="C24" i="27"/>
  <c r="C23" i="27"/>
  <c r="C47" i="27" s="1"/>
  <c r="N86" i="27"/>
  <c r="M86" i="27"/>
  <c r="L86" i="27"/>
  <c r="K86" i="27"/>
  <c r="M76" i="27"/>
  <c r="L76" i="27"/>
  <c r="K76" i="27"/>
  <c r="E73" i="37"/>
  <c r="E50" i="37"/>
  <c r="E24" i="37"/>
  <c r="N76" i="27"/>
  <c r="O33" i="27" l="1"/>
  <c r="O57" i="27" s="1"/>
  <c r="C57" i="27"/>
  <c r="O24" i="27"/>
  <c r="O48" i="27" s="1"/>
  <c r="C48" i="27"/>
  <c r="O28" i="27"/>
  <c r="O52" i="27" s="1"/>
  <c r="C52" i="27"/>
  <c r="O38" i="27"/>
  <c r="O62" i="27" s="1"/>
  <c r="C62" i="27"/>
  <c r="E51" i="37"/>
  <c r="E82" i="37" s="1"/>
  <c r="E73" i="27"/>
  <c r="E74" i="27"/>
  <c r="E72" i="27"/>
  <c r="E83" i="27"/>
  <c r="E85" i="27"/>
  <c r="E84" i="27"/>
  <c r="F85" i="27"/>
  <c r="F74" i="27"/>
  <c r="F84" i="27"/>
  <c r="F86" i="27" s="1"/>
  <c r="F83" i="27"/>
  <c r="F73" i="27"/>
  <c r="F72" i="27"/>
  <c r="G84" i="27"/>
  <c r="G73" i="27"/>
  <c r="G72" i="27"/>
  <c r="G74" i="27"/>
  <c r="G85" i="27"/>
  <c r="G83" i="27"/>
  <c r="I74" i="27"/>
  <c r="I72" i="27"/>
  <c r="I73" i="27"/>
  <c r="I83" i="27"/>
  <c r="I85" i="27"/>
  <c r="I84" i="27"/>
  <c r="J84" i="27"/>
  <c r="J73" i="27"/>
  <c r="J72" i="27"/>
  <c r="J83" i="27"/>
  <c r="J74" i="27"/>
  <c r="J85" i="27"/>
  <c r="E74" i="37"/>
  <c r="O39" i="27"/>
  <c r="O63" i="27" s="1"/>
  <c r="D72" i="27"/>
  <c r="D73" i="27"/>
  <c r="D74" i="27"/>
  <c r="D84" i="27"/>
  <c r="D83" i="27"/>
  <c r="D85" i="27"/>
  <c r="H84" i="27"/>
  <c r="H83" i="27"/>
  <c r="H74" i="27"/>
  <c r="H73" i="27"/>
  <c r="H72" i="27"/>
  <c r="H75" i="27" s="1"/>
  <c r="H85" i="27"/>
  <c r="C6" i="27"/>
  <c r="C14" i="27" s="1"/>
  <c r="C7" i="27"/>
  <c r="C15" i="27" s="1"/>
  <c r="O40" i="27"/>
  <c r="O64" i="27" s="1"/>
  <c r="O37" i="27"/>
  <c r="O61" i="27" s="1"/>
  <c r="O36" i="27"/>
  <c r="O60" i="27" s="1"/>
  <c r="O35" i="27"/>
  <c r="O59" i="27" s="1"/>
  <c r="O34" i="27"/>
  <c r="O58" i="27" s="1"/>
  <c r="O31" i="27"/>
  <c r="O55" i="27" s="1"/>
  <c r="O30" i="27"/>
  <c r="O54" i="27" s="1"/>
  <c r="O29" i="27"/>
  <c r="O53" i="27" s="1"/>
  <c r="O27" i="27"/>
  <c r="O51" i="27" s="1"/>
  <c r="O26" i="27"/>
  <c r="O50" i="27" s="1"/>
  <c r="C41" i="27"/>
  <c r="C65" i="27" s="1"/>
  <c r="O25" i="27"/>
  <c r="O49" i="27" s="1"/>
  <c r="E25" i="37"/>
  <c r="E81" i="37" s="1"/>
  <c r="O32" i="27"/>
  <c r="O56" i="27" s="1"/>
  <c r="E86" i="27"/>
  <c r="O23" i="27"/>
  <c r="O47" i="27" s="1"/>
  <c r="J75" i="27" l="1"/>
  <c r="J76" i="27" s="1"/>
  <c r="I86" i="27"/>
  <c r="I75" i="27"/>
  <c r="I76" i="27" s="1"/>
  <c r="G86" i="27"/>
  <c r="G75" i="27"/>
  <c r="G76" i="27" s="1"/>
  <c r="F75" i="27"/>
  <c r="F76" i="27" s="1"/>
  <c r="D75" i="27"/>
  <c r="D76" i="27" s="1"/>
  <c r="J86" i="27"/>
  <c r="H86" i="27"/>
  <c r="E75" i="27"/>
  <c r="E76" i="27" s="1"/>
  <c r="D86" i="27"/>
  <c r="C8" i="27"/>
  <c r="C16" i="27" s="1"/>
  <c r="O41" i="27"/>
  <c r="O65" i="27" s="1"/>
  <c r="P60" i="27" s="1"/>
  <c r="H76" i="27"/>
  <c r="P63" i="27" l="1"/>
  <c r="P47" i="27"/>
  <c r="P53" i="27"/>
  <c r="P54" i="27"/>
  <c r="P59" i="27"/>
  <c r="P49" i="27"/>
  <c r="P57" i="27"/>
  <c r="P52" i="27"/>
  <c r="P48" i="27"/>
  <c r="P62" i="27"/>
  <c r="P61" i="27"/>
  <c r="P55" i="27"/>
  <c r="P50" i="27"/>
  <c r="P56" i="27"/>
  <c r="P64" i="27"/>
  <c r="P58" i="27"/>
  <c r="P51" i="27"/>
  <c r="C83" i="27"/>
  <c r="C85" i="27"/>
  <c r="C73" i="27"/>
  <c r="C72" i="27"/>
  <c r="C84" i="27"/>
  <c r="C74" i="27"/>
  <c r="P38" i="27"/>
  <c r="P34" i="27"/>
  <c r="P30" i="27"/>
  <c r="P26" i="27"/>
  <c r="P29" i="27"/>
  <c r="P36" i="27"/>
  <c r="P28" i="27"/>
  <c r="P37" i="27"/>
  <c r="P40" i="27"/>
  <c r="P39" i="27"/>
  <c r="P35" i="27"/>
  <c r="P31" i="27"/>
  <c r="P27" i="27"/>
  <c r="P33" i="27"/>
  <c r="P25" i="27"/>
  <c r="P32" i="27"/>
  <c r="P24" i="27"/>
  <c r="P23" i="27"/>
  <c r="C86" i="27" l="1"/>
  <c r="P65" i="27"/>
  <c r="C75" i="27"/>
  <c r="C76" i="27"/>
  <c r="P41" i="27"/>
</calcChain>
</file>

<file path=xl/sharedStrings.xml><?xml version="1.0" encoding="utf-8"?>
<sst xmlns="http://schemas.openxmlformats.org/spreadsheetml/2006/main" count="1787" uniqueCount="126">
  <si>
    <t>Brojčana oznaka</t>
  </si>
  <si>
    <t>Troslovna oznaka</t>
  </si>
  <si>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</si>
  <si>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</si>
  <si>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</si>
  <si>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</si>
  <si>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</si>
  <si>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</si>
  <si>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</si>
  <si>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</si>
  <si>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</si>
  <si>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</si>
  <si>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</si>
  <si>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</si>
  <si>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</si>
  <si>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978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</si>
  <si>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</si>
  <si>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</si>
  <si>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</si>
  <si>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</si>
  <si>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</si>
  <si>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</si>
  <si>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</si>
  <si>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</si>
  <si>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</si>
  <si>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</si>
  <si>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</si>
  <si>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</si>
  <si>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</si>
  <si>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</si>
  <si>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EUR</t>
  </si>
  <si>
    <t>PLN</t>
  </si>
  <si>
    <t>Ukupno</t>
  </si>
  <si>
    <t>Ukupan promet ovlaštenih mjenjača</t>
  </si>
  <si>
    <t>Ostale valute</t>
  </si>
  <si>
    <t xml:space="preserve">Odnos otkupa i prodaje strane gotovine i čekova </t>
  </si>
  <si>
    <t xml:space="preserve">Otkup strane gotovine i čekova </t>
  </si>
  <si>
    <t xml:space="preserve">Prodaja strane gotovine </t>
  </si>
  <si>
    <t>643</t>
  </si>
  <si>
    <t>RUB</t>
  </si>
  <si>
    <t>946</t>
  </si>
  <si>
    <t>RON</t>
  </si>
  <si>
    <t>975</t>
  </si>
  <si>
    <t>BGN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</si>
  <si>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</si>
  <si>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</si>
  <si>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</si>
  <si>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</si>
  <si>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</si>
  <si>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</si>
  <si>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</si>
  <si>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</si>
  <si>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</si>
  <si>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</si>
  <si>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</si>
  <si>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Udio</t>
  </si>
  <si>
    <t>Valuta</t>
  </si>
  <si>
    <t>Ukupan iznos otkupa</t>
  </si>
  <si>
    <t>U originalnoj valuti</t>
  </si>
  <si>
    <t>U kunama</t>
  </si>
  <si>
    <t>Ukupan iznos prodaje</t>
  </si>
  <si>
    <t>u kunama</t>
  </si>
  <si>
    <t>Promet po valutama</t>
  </si>
  <si>
    <t>u kunama i postocima</t>
  </si>
  <si>
    <t>u postocima</t>
  </si>
  <si>
    <t>Udio valuta u ukupnom prometu ovlaštenih mjenjača</t>
  </si>
  <si>
    <t>Otkup strane gotovine</t>
  </si>
  <si>
    <t>Prodaja strane gotovine</t>
  </si>
  <si>
    <t>Otkup čekova</t>
  </si>
  <si>
    <t>Prosinac</t>
  </si>
  <si>
    <t>Otkupljena strana gotovina u siječnju 2019.</t>
  </si>
  <si>
    <t>Prodana strana gotovina u siječnju 2019.</t>
  </si>
  <si>
    <t>Otkupljeni čekovi koji glase na stranu valutu u siječnju 2019.</t>
  </si>
  <si>
    <t>Ukupan promet ovlaštenih mjenjača u siječnju 2019.</t>
  </si>
  <si>
    <t>Otkupljena strana gotovina u veljači 2019.</t>
  </si>
  <si>
    <t>Prodana strana gotovina u veljači 2019.</t>
  </si>
  <si>
    <t>Otkupljeni čekovi koji glase na stranu valutu u veljači 2019.</t>
  </si>
  <si>
    <t>Ukupan promet ovlaštenih mjenjača u veljači 2019.</t>
  </si>
  <si>
    <t>Otkupljena strana gotovina u ožujku 2019.</t>
  </si>
  <si>
    <t>Prodana strana gotovina u ožujku 2019.</t>
  </si>
  <si>
    <t>Otkupljeni čekovi koji glase na stranu valutu u ožujku 2019.</t>
  </si>
  <si>
    <t>Ukupan promet ovlaštenih mjenjača u ožujku 2019.</t>
  </si>
  <si>
    <t>Otkupljena strana gotovina u travnju 2019.</t>
  </si>
  <si>
    <t>Prodana strana gotovina u travnju 2019.</t>
  </si>
  <si>
    <t>Otkupljeni čekovi koji glase na stranu valutu u travnju 2019.</t>
  </si>
  <si>
    <t>Ukupan promet ovlaštenih mjenjača u travnju 2019.</t>
  </si>
  <si>
    <t>Otkupljena strana gotovina u svibnju 2019.</t>
  </si>
  <si>
    <t>Prodana strana gotovina u svibnju 2019.</t>
  </si>
  <si>
    <t>Otkupljeni čekovi koji glase na stranu valutu u svibnju 2019.</t>
  </si>
  <si>
    <t>Ukupan promet ovlaštenih mjenjača u svibnju 2019.</t>
  </si>
  <si>
    <t>Otkupljena strana gotovina u lipnju 2019.</t>
  </si>
  <si>
    <t>Prodana strana gotovina u lipnju 2019.</t>
  </si>
  <si>
    <t>Otkupljeni čekovi koji glase na stranu valutu u lipnju 2019.</t>
  </si>
  <si>
    <t>Ukupan promet ovlaštenih mjenjača u lipnju 2019.</t>
  </si>
  <si>
    <t>Otkupljena strana gotovina u srpnju 2019.</t>
  </si>
  <si>
    <t>Prodana strana gotovina u srpnju 2019.</t>
  </si>
  <si>
    <t>Otkupljeni čekovi koji glase na stranu valutu u srpnju 2019.</t>
  </si>
  <si>
    <t>Ukupan promet ovlaštenih mjenjača u srpnju 2019.</t>
  </si>
  <si>
    <t>Otkupljena strana gotovina u kolovozu 2019.</t>
  </si>
  <si>
    <t>Prodana strana gotovina u kolovozu 2019.</t>
  </si>
  <si>
    <t>Otkupljeni čekovi koji glase na stranu valutu u kolovozu 2019.</t>
  </si>
  <si>
    <t>Ukupan promet ovlaštenih mjenjača u kolovozu 2019.</t>
  </si>
  <si>
    <t>Otkupljena strana gotovina u rujnu 2019.</t>
  </si>
  <si>
    <t>Prodana strana gotovina u rujnu 2019.</t>
  </si>
  <si>
    <t>Otkupljeni čekovi koji glase na stranu valutu u rujnu 2019.</t>
  </si>
  <si>
    <t>Ukupan promet ovlaštenih mjenjača u rujnu 2019.</t>
  </si>
  <si>
    <t>Otkupljena strana gotovina u listopadu 2019.</t>
  </si>
  <si>
    <t>Prodana strana gotovina u listopadu 2019.</t>
  </si>
  <si>
    <t>Otkupljeni čekovi koji glase na stranu valutu u listopadu 2019.</t>
  </si>
  <si>
    <t>Ukupan promet ovlaštenih mjenjača u listopadu 2019.</t>
  </si>
  <si>
    <t>Otkupljena strana gotovina u studenome 2019.</t>
  </si>
  <si>
    <t>Prodana strana gotovina u studenome 2019.</t>
  </si>
  <si>
    <t>Otkupljeni čekovi koji glase na stranu valutu u studenome 2019.</t>
  </si>
  <si>
    <t>Ukupan promet ovlaštenih mjenjača u studenome 2019.</t>
  </si>
  <si>
    <t>Otkupljena strana gotovina u prosincu 2019.</t>
  </si>
  <si>
    <t>Prodana strana gotovina u prosincu 2019.</t>
  </si>
  <si>
    <t>Otkupljeni čekovi koji glase na stranu valutu u prosincu 2019.</t>
  </si>
  <si>
    <t>Ukupan promet ovlaštenih mjenjača u prosincu 2019.</t>
  </si>
  <si>
    <t>Promet ovlaštenih mjenjača u 2019.</t>
  </si>
  <si>
    <t>u eurima*</t>
  </si>
  <si>
    <t>u eurima* i postocima</t>
  </si>
  <si>
    <t>U eurima*</t>
  </si>
  <si>
    <t>Ukupno u milijunima</t>
  </si>
  <si>
    <t>u milijunima kuna / eura</t>
  </si>
  <si>
    <t xml:space="preserve">Ukupno u milijunima </t>
  </si>
  <si>
    <t>* iznos u eurima izračunat iz iznosa u kunama primjenom fiksnog tečaja konverzije kune u euro: 1 euro = 7,53450 kuna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</si>
</sst>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00"/>
    <numFmt numFmtId="165" formatCode="#,##0.00000"/>
    <numFmt numFmtId="166" formatCode="[$-41A]mmm\-yy;@"/>
    <numFmt numFmtId="167" formatCode="#,##0.0"/>
    <numFmt numFmtId="168" formatCode="0.000"/>
    <numFmt numFmtId="169" formatCode="0.00000"/>
  </numFmts>
  <fonts count="11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1">
    <xf numFmtId="166" fontId="0" fillId="0" borderId="0" xfId="0" applyNumberFormat="1"/>
    <xf numFmtId="166" fontId="0" fillId="2" borderId="0" xfId="0" applyNumberFormat="1" applyFont="1" applyFill="1"/>
    <xf numFmtId="166" fontId="4" fillId="0" borderId="2" xfId="7" applyNumberFormat="1"/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0" xfId="0" applyNumberFormat="1" applyFont="1" applyBorder="1"/>
    <xf numFmtId="166" fontId="2" fillId="0" borderId="0" xfId="1" applyNumberForma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2" fontId="0" fillId="2" borderId="0" xfId="0" applyNumberFormat="1" applyFont="1" applyFill="1"/>
    <xf numFmtId="166" fontId="9" fillId="0" borderId="0" xfId="0" applyNumberFormat="1" applyFont="1" applyAlignment="1">
      <alignment horizontal="left" vertical="center" readingOrder="1"/>
    </xf>
    <xf numFmtId="3" fontId="4" fillId="0" borderId="0" xfId="0" applyNumberFormat="1" applyFont="1" applyBorder="1"/>
    <xf numFmtId="166" fontId="0" fillId="0" borderId="0" xfId="0" applyNumberFormat="1" applyFont="1" applyProtection="1">
      <protection locked="0"/>
    </xf>
    <xf numFmtId="166" fontId="6" fillId="0" borderId="0" xfId="0" applyNumberFormat="1" applyFont="1" applyProtection="1">
      <protection locked="0"/>
    </xf>
    <xf numFmtId="166" fontId="7" fillId="0" borderId="0" xfId="0" applyNumberFormat="1" applyFont="1" applyProtection="1">
      <protection locked="0"/>
    </xf>
    <xf numFmtId="166" fontId="4" fillId="0" borderId="3" xfId="9" applyNumberForma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166" fontId="1" fillId="0" borderId="2" xfId="7" applyNumberFormat="1" applyFont="1" applyProtection="1">
      <protection locked="0"/>
    </xf>
    <xf numFmtId="4" fontId="4" fillId="0" borderId="2" xfId="7" applyNumberFormat="1" applyProtection="1">
      <protection locked="0"/>
    </xf>
    <xf numFmtId="166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166" fontId="8" fillId="0" borderId="0" xfId="0" applyNumberFormat="1" applyFont="1" applyProtection="1">
      <protection locked="0"/>
    </xf>
    <xf numFmtId="166" fontId="4" fillId="0" borderId="3" xfId="9" applyNumberFormat="1" applyAlignment="1" applyProtection="1">
      <alignment horizontal="left" vertical="center" wrapText="1"/>
      <protection locked="0"/>
    </xf>
    <xf numFmtId="166" fontId="4" fillId="0" borderId="3" xfId="9" applyNumberFormat="1" applyAlignment="1" applyProtection="1">
      <alignment horizontal="center" vertical="center" wrapText="1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166" fontId="8" fillId="0" borderId="0" xfId="7" applyNumberFormat="1" applyFont="1" applyBorder="1" applyProtection="1">
      <protection locked="0"/>
    </xf>
    <xf numFmtId="2" fontId="0" fillId="0" borderId="0" xfId="0" applyNumberFormat="1" applyFont="1" applyProtection="1">
      <protection locked="0"/>
    </xf>
    <xf numFmtId="166" fontId="1" fillId="0" borderId="1" xfId="6" applyNumberFormat="1" applyFont="1" applyProtection="1">
      <protection locked="0"/>
    </xf>
    <xf numFmtId="2" fontId="1" fillId="0" borderId="1" xfId="6" applyNumberFormat="1" applyFont="1" applyProtection="1">
      <protection locked="0"/>
    </xf>
    <xf numFmtId="166" fontId="0" fillId="0" borderId="2" xfId="8" applyNumberFormat="1" applyFont="1" applyProtection="1">
      <protection locked="0"/>
    </xf>
    <xf numFmtId="2" fontId="1" fillId="0" borderId="2" xfId="8" applyNumberFormat="1" applyProtection="1">
      <protection locked="0"/>
    </xf>
    <xf numFmtId="166" fontId="0" fillId="0" borderId="1" xfId="5" applyNumberFormat="1" applyFont="1" applyBorder="1" applyProtection="1">
      <protection locked="0"/>
    </xf>
    <xf numFmtId="4" fontId="0" fillId="0" borderId="1" xfId="5" applyNumberFormat="1" applyFont="1" applyBorder="1" applyProtection="1">
      <protection locked="0"/>
    </xf>
    <xf numFmtId="4" fontId="1" fillId="0" borderId="2" xfId="8" applyNumberFormat="1" applyProtection="1">
      <protection locked="0"/>
    </xf>
    <xf numFmtId="169" fontId="10" fillId="0" borderId="0" xfId="0" applyNumberFormat="1" applyFont="1" applyProtection="1"/>
    <xf numFmtId="166" fontId="0" fillId="0" borderId="0" xfId="0" applyNumberFormat="1" applyFont="1" applyBorder="1" applyProtection="1">
      <protection locked="0"/>
    </xf>
    <xf numFmtId="166" fontId="4" fillId="0" borderId="0" xfId="9" applyNumberFormat="1" applyBorder="1" applyAlignment="1">
      <alignment horizontal="left" vertical="center" wrapText="1"/>
    </xf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Tanka linija ispod" xfId="5"/>
    <cellStyle name="Ukupno" xfId="6"/>
    <cellStyle name="Ukupno - zadnji redak" xfId="7"/>
    <cellStyle name="Zadnji redak" xfId="8"/>
    <cellStyle name="Zaglavlje" xfId="9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i prodaja strane gotovine i čekova u 2019.</a:t>
            </a:r>
          </a:p>
        </c:rich>
      </c:tx>
      <c:layout>
        <c:manualLayout>
          <c:xMode val="edge"/>
          <c:yMode val="edge"/>
          <c:x val="0.14141414141414141"/>
          <c:y val="3.5154469258657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2019'!$B$6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 2019'!$C$5:$N$5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2019'!$C$6:$N$6</c:f>
              <c:numCache>
                <c:formatCode>#,##0.00</c:formatCode>
                <c:ptCount val="12"/>
                <c:pt idx="0">
                  <c:v>983632451</c:v>
                </c:pt>
                <c:pt idx="1">
                  <c:v>1043876345</c:v>
                </c:pt>
                <c:pt idx="2">
                  <c:v>1258009087</c:v>
                </c:pt>
                <c:pt idx="3">
                  <c:v>1648793653</c:v>
                </c:pt>
                <c:pt idx="4">
                  <c:v>1735914139</c:v>
                </c:pt>
                <c:pt idx="5">
                  <c:v>2351769008</c:v>
                </c:pt>
                <c:pt idx="6">
                  <c:v>3184671364</c:v>
                </c:pt>
                <c:pt idx="7">
                  <c:v>3439273059</c:v>
                </c:pt>
                <c:pt idx="8">
                  <c:v>1891177583</c:v>
                </c:pt>
                <c:pt idx="9">
                  <c:v>1462884708</c:v>
                </c:pt>
                <c:pt idx="10">
                  <c:v>1162600205</c:v>
                </c:pt>
                <c:pt idx="11">
                  <c:v>1355422939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6-4974-94EA-60F594177670}"/>
            </c:ext>
          </c:extLst>
        </c:ser>
        <c:ser>
          <c:idx val="1"/>
          <c:order val="1"/>
          <c:tx>
            <c:strRef>
              <c:f>' 2019'!$B$7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 2019'!$C$5:$N$5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2019'!$C$7:$N$7</c:f>
              <c:numCache>
                <c:formatCode>#,##0.00</c:formatCode>
                <c:ptCount val="12"/>
                <c:pt idx="0">
                  <c:v>502354043</c:v>
                </c:pt>
                <c:pt idx="1">
                  <c:v>475695046</c:v>
                </c:pt>
                <c:pt idx="2">
                  <c:v>534436305</c:v>
                </c:pt>
                <c:pt idx="3">
                  <c:v>630432220</c:v>
                </c:pt>
                <c:pt idx="4">
                  <c:v>588000134</c:v>
                </c:pt>
                <c:pt idx="5">
                  <c:v>672157331</c:v>
                </c:pt>
                <c:pt idx="6">
                  <c:v>970840265</c:v>
                </c:pt>
                <c:pt idx="7">
                  <c:v>1137537773</c:v>
                </c:pt>
                <c:pt idx="8">
                  <c:v>813811778</c:v>
                </c:pt>
                <c:pt idx="9">
                  <c:v>674201586</c:v>
                </c:pt>
                <c:pt idx="10">
                  <c:v>553108513</c:v>
                </c:pt>
                <c:pt idx="11">
                  <c:v>693839699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6-4974-94EA-60F594177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01449088"/>
        <c:axId val="801449648"/>
      </c:barChart>
      <c:catAx>
        <c:axId val="8014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01449648"/>
        <c:crosses val="autoZero"/>
        <c:auto val="1"/>
        <c:lblAlgn val="ctr"/>
        <c:lblOffset val="100"/>
        <c:noMultiLvlLbl val="1"/>
      </c:catAx>
      <c:valAx>
        <c:axId val="80144964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8014490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905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mil. HRK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veljači 2019.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85,30%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D6A-411F-89DC-54DFBE00F128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8,24%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6A-411F-89DC-54DFBE00F128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2,84%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6A-411F-89DC-54DFBE00F128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3,62%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6A-411F-89DC-54DFBE00F12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2019'!$D$72:$D$75</c:f>
              <c:numCache>
                <c:formatCode>0.00</c:formatCode>
                <c:ptCount val="4"/>
                <c:pt idx="0">
                  <c:v>85.297009714497847</c:v>
                </c:pt>
                <c:pt idx="1">
                  <c:v>8.2447136568919515</c:v>
                </c:pt>
                <c:pt idx="2">
                  <c:v>2.8367958396237007</c:v>
                </c:pt>
                <c:pt idx="3">
                  <c:v>3.6214807889865011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6A-411F-89DC-54DFBE00F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ožujku 2019.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2019'!$B$83:$B$85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2.7425252525252783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70,18%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1D2-40B6-A315-5414B9C707C3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29,82%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1D2-40B6-A315-5414B9C707C3}"/>
                </c:ext>
              </c:extLst>
            </c:dLbl>
            <c:dLbl>
              <c:idx val="2"/>
              <c:layout>
                <c:manualLayout>
                  <c:x val="-5.0575883838383837E-2"/>
                  <c:y val="-1.2970486111111111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D2-40B6-A315-5414B9C707C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2019'!$E$83:$E$85</c:f>
              <c:numCache>
                <c:formatCode>#,##0.00</c:formatCode>
                <c:ptCount val="3"/>
                <c:pt idx="0">
                  <c:v>70.18395609789377</c:v>
                </c:pt>
                <c:pt idx="1">
                  <c:v>29.816043902106227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D2-40B6-A315-5414B9C70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ožujku 2019.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84,70%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58-4530-8EEE-48E9F4495D4B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8,51%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58-4530-8EEE-48E9F4495D4B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3,30%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D58-4530-8EEE-48E9F4495D4B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3,49%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D58-4530-8EEE-48E9F4495D4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2019'!$E$72:$E$75</c:f>
              <c:numCache>
                <c:formatCode>0.00</c:formatCode>
                <c:ptCount val="4"/>
                <c:pt idx="0">
                  <c:v>84.700176963605927</c:v>
                </c:pt>
                <c:pt idx="1">
                  <c:v>8.5136947926612212</c:v>
                </c:pt>
                <c:pt idx="2">
                  <c:v>3.2962391637535586</c:v>
                </c:pt>
                <c:pt idx="3">
                  <c:v>3.4898890799792937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58-4530-8EEE-48E9F4495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travnju 2019.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2019'!$B$83:$B$85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2.7425252525252783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72,34%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AA0-44EB-9030-F4508B7A2C02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27,66%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A0-44EB-9030-F4508B7A2C02}"/>
                </c:ext>
              </c:extLst>
            </c:dLbl>
            <c:dLbl>
              <c:idx val="2"/>
              <c:layout>
                <c:manualLayout>
                  <c:x val="-5.0575883838383837E-2"/>
                  <c:y val="-1.2970486111111111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A0-44EB-9030-F4508B7A2C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2019'!$F$83:$F$85</c:f>
              <c:numCache>
                <c:formatCode>#,##0.00</c:formatCode>
                <c:ptCount val="3"/>
                <c:pt idx="0">
                  <c:v>72.340072676947884</c:v>
                </c:pt>
                <c:pt idx="1">
                  <c:v>27.659927323052109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A0-44EB-9030-F4508B7A2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travnju 2019.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85,68%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354-4642-AFBD-AEB7FD8F8E7F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6,92%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54-4642-AFBD-AEB7FD8F8E7F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3,62%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354-4642-AFBD-AEB7FD8F8E7F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3,78%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354-4642-AFBD-AEB7FD8F8E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2019'!$F$72:$F$75</c:f>
              <c:numCache>
                <c:formatCode>0.00</c:formatCode>
                <c:ptCount val="4"/>
                <c:pt idx="0">
                  <c:v>85.684203489208116</c:v>
                </c:pt>
                <c:pt idx="1">
                  <c:v>6.9215298434794486</c:v>
                </c:pt>
                <c:pt idx="2">
                  <c:v>3.6169439359466238</c:v>
                </c:pt>
                <c:pt idx="3">
                  <c:v>3.7773227313658118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54-4642-AFBD-AEB7FD8F8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svibnju 2019.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2019'!$B$83:$B$85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2.7425252525252783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74,70%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FA5-41A3-9CA7-2AA05BB72F8A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25,30%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A5-41A3-9CA7-2AA05BB72F8A}"/>
                </c:ext>
              </c:extLst>
            </c:dLbl>
            <c:dLbl>
              <c:idx val="2"/>
              <c:layout>
                <c:manualLayout>
                  <c:x val="-5.0575883838383837E-2"/>
                  <c:y val="-1.2970486111111111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čekova 0,00%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FA5-41A3-9CA7-2AA05BB72F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2019'!$G$83:$G$85</c:f>
              <c:numCache>
                <c:formatCode>#,##0.00</c:formatCode>
                <c:ptCount val="3"/>
                <c:pt idx="0">
                  <c:v>74.69785607706882</c:v>
                </c:pt>
                <c:pt idx="1">
                  <c:v>25.302143922931187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A5-41A3-9CA7-2AA05BB72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svibnju 2019.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84,99%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E94-4C78-8968-5CA46EE14FE1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7,52%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E94-4C78-8968-5CA46EE14FE1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3,74%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E94-4C78-8968-5CA46EE14FE1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3,74%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E94-4C78-8968-5CA46EE14FE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2019'!$G$72:$G$75</c:f>
              <c:numCache>
                <c:formatCode>0.00</c:formatCode>
                <c:ptCount val="4"/>
                <c:pt idx="0">
                  <c:v>84.991262498261705</c:v>
                </c:pt>
                <c:pt idx="1">
                  <c:v>7.5244718805511628</c:v>
                </c:pt>
                <c:pt idx="2">
                  <c:v>3.7424869759814934</c:v>
                </c:pt>
                <c:pt idx="3">
                  <c:v>3.7417786452056392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94-4C78-8968-5CA46EE1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lipnju 2019.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2019'!$B$83:$B$85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2.7425252525252783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77,77%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ABD-4370-BDC2-B62BAF62CA3E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22,23%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BD-4370-BDC2-B62BAF62CA3E}"/>
                </c:ext>
              </c:extLst>
            </c:dLbl>
            <c:dLbl>
              <c:idx val="2"/>
              <c:layout>
                <c:manualLayout>
                  <c:x val="-5.0575883838383837E-2"/>
                  <c:y val="-1.2970486111111111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čekova 0,00%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BD-4370-BDC2-B62BAF62CA3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2019'!$H$83:$H$85</c:f>
              <c:numCache>
                <c:formatCode>#,##0.00</c:formatCode>
                <c:ptCount val="3"/>
                <c:pt idx="0">
                  <c:v>77.772032065361756</c:v>
                </c:pt>
                <c:pt idx="1">
                  <c:v>22.227966413437166</c:v>
                </c:pt>
                <c:pt idx="2">
                  <c:v>1.521201075791152E-6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BD-4370-BDC2-B62BAF62C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lipnju 2019.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87,72%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79A-4FF7-9D2A-A4A857F34239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5,44%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9A-4FF7-9D2A-A4A857F34239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2,62%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9A-4FF7-9D2A-A4A857F34239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4,22%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9A-4FF7-9D2A-A4A857F342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2019'!$H$72:$H$75</c:f>
              <c:numCache>
                <c:formatCode>0.00</c:formatCode>
                <c:ptCount val="4"/>
                <c:pt idx="0">
                  <c:v>87.721175472720404</c:v>
                </c:pt>
                <c:pt idx="1">
                  <c:v>5.4387075795763957</c:v>
                </c:pt>
                <c:pt idx="2">
                  <c:v>2.6188321778429406</c:v>
                </c:pt>
                <c:pt idx="3">
                  <c:v>4.2212847698602598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9A-4FF7-9D2A-A4A857F34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srpnju 2019.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2019'!$B$83:$B$85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2.7425252525252783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76,64%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4C-4F70-94E1-2B9509C33784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23,36%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4C-4F70-94E1-2B9509C33784}"/>
                </c:ext>
              </c:extLst>
            </c:dLbl>
            <c:dLbl>
              <c:idx val="2"/>
              <c:layout>
                <c:manualLayout>
                  <c:x val="-5.0575883838383837E-2"/>
                  <c:y val="-1.2970486111111111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čekova 0,00%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4C-4F70-94E1-2B9509C337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2019'!$I$83:$I$85</c:f>
              <c:numCache>
                <c:formatCode>#,##0.00</c:formatCode>
                <c:ptCount val="3"/>
                <c:pt idx="0">
                  <c:v>76.637286772949608</c:v>
                </c:pt>
                <c:pt idx="1">
                  <c:v>23.362713227050385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4C-4F70-94E1-2B9509C33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u 2019.</a:t>
            </a:r>
          </a:p>
        </c:rich>
      </c:tx>
      <c:layout>
        <c:manualLayout>
          <c:xMode val="edge"/>
          <c:yMode val="edge"/>
          <c:x val="0.13304212397646722"/>
          <c:y val="2.2989594643967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83"/>
          <c:w val="0.89333306863655959"/>
          <c:h val="0.63598333333333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 2019'!$B$6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 2019'!$C$5:$N$5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2019'!$C$6:$N$6</c:f>
              <c:numCache>
                <c:formatCode>#,##0.00</c:formatCode>
                <c:ptCount val="12"/>
                <c:pt idx="0">
                  <c:v>983632451</c:v>
                </c:pt>
                <c:pt idx="1">
                  <c:v>1043876345</c:v>
                </c:pt>
                <c:pt idx="2">
                  <c:v>1258009087</c:v>
                </c:pt>
                <c:pt idx="3">
                  <c:v>1648793653</c:v>
                </c:pt>
                <c:pt idx="4">
                  <c:v>1735914139</c:v>
                </c:pt>
                <c:pt idx="5">
                  <c:v>2351769008</c:v>
                </c:pt>
                <c:pt idx="6">
                  <c:v>3184671364</c:v>
                </c:pt>
                <c:pt idx="7">
                  <c:v>3439273059</c:v>
                </c:pt>
                <c:pt idx="8">
                  <c:v>1891177583</c:v>
                </c:pt>
                <c:pt idx="9">
                  <c:v>1462884708</c:v>
                </c:pt>
                <c:pt idx="10">
                  <c:v>1162600205</c:v>
                </c:pt>
                <c:pt idx="11">
                  <c:v>1355422939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9-4DD8-9A7C-2C28264EA7F1}"/>
            </c:ext>
          </c:extLst>
        </c:ser>
        <c:ser>
          <c:idx val="1"/>
          <c:order val="1"/>
          <c:tx>
            <c:strRef>
              <c:f>' 2019'!$B$7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 2019'!$C$5:$N$5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2019'!$C$7:$N$7</c:f>
              <c:numCache>
                <c:formatCode>#,##0.00</c:formatCode>
                <c:ptCount val="12"/>
                <c:pt idx="0">
                  <c:v>502354043</c:v>
                </c:pt>
                <c:pt idx="1">
                  <c:v>475695046</c:v>
                </c:pt>
                <c:pt idx="2">
                  <c:v>534436305</c:v>
                </c:pt>
                <c:pt idx="3">
                  <c:v>630432220</c:v>
                </c:pt>
                <c:pt idx="4">
                  <c:v>588000134</c:v>
                </c:pt>
                <c:pt idx="5">
                  <c:v>672157331</c:v>
                </c:pt>
                <c:pt idx="6">
                  <c:v>970840265</c:v>
                </c:pt>
                <c:pt idx="7">
                  <c:v>1137537773</c:v>
                </c:pt>
                <c:pt idx="8">
                  <c:v>813811778</c:v>
                </c:pt>
                <c:pt idx="9">
                  <c:v>674201586</c:v>
                </c:pt>
                <c:pt idx="10">
                  <c:v>553108513</c:v>
                </c:pt>
                <c:pt idx="11">
                  <c:v>693839699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9-4DD8-9A7C-2C28264EA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01453008"/>
        <c:axId val="801453568"/>
      </c:barChart>
      <c:catAx>
        <c:axId val="80145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801453568"/>
        <c:crosses val="autoZero"/>
        <c:auto val="1"/>
        <c:lblAlgn val="ctr"/>
        <c:lblOffset val="100"/>
        <c:noMultiLvlLbl val="1"/>
      </c:catAx>
      <c:valAx>
        <c:axId val="8014535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014530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srpnju 2019.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86,28%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031-420F-B59C-183B0BE00571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5,45%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031-420F-B59C-183B0BE00571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031-420F-B59C-183B0BE00571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4,87%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031-420F-B59C-183B0BE0057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2019'!$I$72:$I$75</c:f>
              <c:numCache>
                <c:formatCode>0.00</c:formatCode>
                <c:ptCount val="4"/>
                <c:pt idx="0">
                  <c:v>86.283848972475113</c:v>
                </c:pt>
                <c:pt idx="1">
                  <c:v>5.4492755457525393</c:v>
                </c:pt>
                <c:pt idx="2">
                  <c:v>3.3992391217057523</c:v>
                </c:pt>
                <c:pt idx="3">
                  <c:v>4.8676363600665962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31-420F-B59C-183B0BE00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kolovozu 2019.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2019'!$B$83:$B$85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2.7425252525252783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75,15%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FA9-4AD8-930A-ECE9401F481D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24,85%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A9-4AD8-930A-ECE9401F481D}"/>
                </c:ext>
              </c:extLst>
            </c:dLbl>
            <c:dLbl>
              <c:idx val="2"/>
              <c:layout>
                <c:manualLayout>
                  <c:x val="-5.0575883838383837E-2"/>
                  <c:y val="-1.2970486111111111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čekova 0,00%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FA9-4AD8-930A-ECE9401F48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2019'!$J$83:$J$85</c:f>
              <c:numCache>
                <c:formatCode>#,##0.00</c:formatCode>
                <c:ptCount val="3"/>
                <c:pt idx="0">
                  <c:v>75.145623999869088</c:v>
                </c:pt>
                <c:pt idx="1">
                  <c:v>24.854376000130916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A9-4AD8-930A-ECE9401F4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kolovozu 2019.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88,73%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50-4212-9C17-3B07435DB265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4,57%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050-4212-9C17-3B07435DB265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2,5%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050-4212-9C17-3B07435DB265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4,19%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050-4212-9C17-3B07435DB26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2019'!$J$72:$J$75</c:f>
              <c:numCache>
                <c:formatCode>0.00</c:formatCode>
                <c:ptCount val="4"/>
                <c:pt idx="0">
                  <c:v>88.73293481140756</c:v>
                </c:pt>
                <c:pt idx="1">
                  <c:v>4.5705546433648188</c:v>
                </c:pt>
                <c:pt idx="2">
                  <c:v>2.5024192216821777</c:v>
                </c:pt>
                <c:pt idx="3">
                  <c:v>4.1940913235454431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50-4212-9C17-3B07435DB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rujnu 2019.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E7-4E11-BFD3-9CC73E7C32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E7-4E11-BFD3-9CC73E7C32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1E7-4E11-BFD3-9CC73E7C32B2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1E7-4E11-BFD3-9CC73E7C32B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 2019'!$B$83:$B$85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 2019'!$K$83:$K$85</c:f>
              <c:numCache>
                <c:formatCode>#,##0.00</c:formatCode>
                <c:ptCount val="3"/>
                <c:pt idx="0">
                  <c:v>69.914418528465333</c:v>
                </c:pt>
                <c:pt idx="1">
                  <c:v>30.085581471534667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E7-4E11-BFD3-9CC73E7C32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rujnu 2019.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1-4B38-A1AF-00938B8CB0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1-4B38-A1AF-00938B8CB0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1-4B38-A1AF-00938B8CB0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1-4B38-A1AF-00938B8CB023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31-4B38-A1AF-00938B8CB023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A31-4B38-A1AF-00938B8CB023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A31-4B38-A1AF-00938B8CB02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 2019'!$K$72:$K$75</c:f>
              <c:numCache>
                <c:formatCode>0.00</c:formatCode>
                <c:ptCount val="4"/>
                <c:pt idx="0">
                  <c:v>86.182194340985433</c:v>
                </c:pt>
                <c:pt idx="1">
                  <c:v>6.5152301351324979</c:v>
                </c:pt>
                <c:pt idx="2">
                  <c:v>2.4831433338861104</c:v>
                </c:pt>
                <c:pt idx="3">
                  <c:v>4.8194321899959593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1-4B38-A1AF-00938B8CB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listopadu 2019.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E1-4A23-8856-D1C564E5D6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E1-4A23-8856-D1C564E5D63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BE1-4A23-8856-D1C564E5D635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BE1-4A23-8856-D1C564E5D63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 2019'!$B$83:$B$85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 2019'!$L$83:$L$85</c:f>
              <c:numCache>
                <c:formatCode>#,##0.00</c:formatCode>
                <c:ptCount val="3"/>
                <c:pt idx="0">
                  <c:v>68.452299381037534</c:v>
                </c:pt>
                <c:pt idx="1">
                  <c:v>31.547700618962466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E1-4A23-8856-D1C564E5D6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listopadu 2019.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3D-4B08-A584-21C0A2471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3D-4B08-A584-21C0A2471D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33D-4B08-A584-21C0A2471D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33D-4B08-A584-21C0A2471DA3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33D-4B08-A584-21C0A2471DA3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33D-4B08-A584-21C0A2471DA3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33D-4B08-A584-21C0A2471DA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 2019'!$L$72:$L$75</c:f>
              <c:numCache>
                <c:formatCode>0.00</c:formatCode>
                <c:ptCount val="4"/>
                <c:pt idx="0">
                  <c:v>85.70611028400522</c:v>
                </c:pt>
                <c:pt idx="1">
                  <c:v>6.6935356518645097</c:v>
                </c:pt>
                <c:pt idx="2">
                  <c:v>3.0121343803817404</c:v>
                </c:pt>
                <c:pt idx="3">
                  <c:v>4.5882196837485303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3D-4B08-A584-21C0A2471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studenome 2019.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8C-46AB-AA7A-6F26B765D8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8C-46AB-AA7A-6F26B765D8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F8C-46AB-AA7A-6F26B765D81E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F8C-46AB-AA7A-6F26B765D81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 2019'!$B$83:$B$85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 2019'!$M$83:$M$85</c:f>
              <c:numCache>
                <c:formatCode>#,##0.00</c:formatCode>
                <c:ptCount val="3"/>
                <c:pt idx="0">
                  <c:v>67.76209695753262</c:v>
                </c:pt>
                <c:pt idx="1">
                  <c:v>32.237903042467373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8C-46AB-AA7A-6F26B765D8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studenome 2019.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86C-46F9-8B77-8885C683EC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6C-46F9-8B77-8885C683EC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86C-46F9-8B77-8885C683EC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86C-46F9-8B77-8885C683EC2D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86C-46F9-8B77-8885C683EC2D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86C-46F9-8B77-8885C683EC2D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86C-46F9-8B77-8885C683EC2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 2019'!$M$72:$M$75</c:f>
              <c:numCache>
                <c:formatCode>0.00</c:formatCode>
                <c:ptCount val="4"/>
                <c:pt idx="0">
                  <c:v>84.972253139766352</c:v>
                </c:pt>
                <c:pt idx="1">
                  <c:v>7.9225853184712909</c:v>
                </c:pt>
                <c:pt idx="2">
                  <c:v>3.2846467706763729</c:v>
                </c:pt>
                <c:pt idx="3">
                  <c:v>3.8205147710859846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6C-46F9-8B77-8885C683E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prosincu 2019.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0D-4865-B20A-94477A30E3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0D-4865-B20A-94477A30E3D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B0D-4865-B20A-94477A30E3D7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B0D-4865-B20A-94477A30E3D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 2019'!$B$83:$B$85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 2019'!$N$83:$N$85</c:f>
              <c:numCache>
                <c:formatCode>#,##0.00</c:formatCode>
                <c:ptCount val="3"/>
                <c:pt idx="0">
                  <c:v>66.141982675429034</c:v>
                </c:pt>
                <c:pt idx="1">
                  <c:v>33.858017324570966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0D-4865-B20A-94477A30E3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valuta u ukupnom prometu ovlaštenih mjenjača u 2019.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 2019'!$B$72</c:f>
              <c:strCache>
                <c:ptCount val="1"/>
                <c:pt idx="0">
                  <c:v>EUR</c:v>
                </c:pt>
              </c:strCache>
            </c:strRef>
          </c:tx>
          <c:invertIfNegative val="0"/>
          <c:cat>
            <c:strRef>
              <c:f>' 2019'!$C$71:$N$71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2019'!$C$72:$N$72</c:f>
              <c:numCache>
                <c:formatCode>0.00</c:formatCode>
                <c:ptCount val="12"/>
                <c:pt idx="0">
                  <c:v>84.267639110857218</c:v>
                </c:pt>
                <c:pt idx="1">
                  <c:v>85.297009714497847</c:v>
                </c:pt>
                <c:pt idx="2">
                  <c:v>84.700176963605927</c:v>
                </c:pt>
                <c:pt idx="3">
                  <c:v>85.684203489208116</c:v>
                </c:pt>
                <c:pt idx="4">
                  <c:v>84.991262498261705</c:v>
                </c:pt>
                <c:pt idx="5">
                  <c:v>87.721175472720404</c:v>
                </c:pt>
                <c:pt idx="6">
                  <c:v>86.283848972475113</c:v>
                </c:pt>
                <c:pt idx="7">
                  <c:v>88.73293481140756</c:v>
                </c:pt>
                <c:pt idx="8">
                  <c:v>86.182194340985433</c:v>
                </c:pt>
                <c:pt idx="9">
                  <c:v>85.70611028400522</c:v>
                </c:pt>
                <c:pt idx="10">
                  <c:v>84.972253139766352</c:v>
                </c:pt>
                <c:pt idx="11">
                  <c:v>86.315793700621796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3-429C-9EB5-8C99D2B2E2C3}"/>
            </c:ext>
          </c:extLst>
        </c:ser>
        <c:ser>
          <c:idx val="1"/>
          <c:order val="1"/>
          <c:tx>
            <c:strRef>
              <c:f>' 2019'!$B$73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 2019'!$C$71:$N$71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2019'!$C$73:$N$73</c:f>
              <c:numCache>
                <c:formatCode>0.00</c:formatCode>
                <c:ptCount val="12"/>
                <c:pt idx="0">
                  <c:v>8.2979629692381298</c:v>
                </c:pt>
                <c:pt idx="1">
                  <c:v>8.2447136568919515</c:v>
                </c:pt>
                <c:pt idx="2">
                  <c:v>8.5136947926612212</c:v>
                </c:pt>
                <c:pt idx="3">
                  <c:v>6.9215298434794486</c:v>
                </c:pt>
                <c:pt idx="4">
                  <c:v>7.5244718805511628</c:v>
                </c:pt>
                <c:pt idx="5">
                  <c:v>5.4387075795763957</c:v>
                </c:pt>
                <c:pt idx="6">
                  <c:v>5.4492755457525393</c:v>
                </c:pt>
                <c:pt idx="7">
                  <c:v>4.5705546433648188</c:v>
                </c:pt>
                <c:pt idx="8">
                  <c:v>6.5152301351324979</c:v>
                </c:pt>
                <c:pt idx="9">
                  <c:v>6.6935356518645097</c:v>
                </c:pt>
                <c:pt idx="10">
                  <c:v>7.9225853184712909</c:v>
                </c:pt>
                <c:pt idx="11">
                  <c:v>5.9994214855733876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3-429C-9EB5-8C99D2B2E2C3}"/>
            </c:ext>
          </c:extLst>
        </c:ser>
        <c:ser>
          <c:idx val="2"/>
          <c:order val="2"/>
          <c:tx>
            <c:strRef>
              <c:f>' 2019'!$B$74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 2019'!$C$71:$N$71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2019'!$C$74:$N$74</c:f>
              <c:numCache>
                <c:formatCode>0.00</c:formatCode>
                <c:ptCount val="12"/>
                <c:pt idx="0">
                  <c:v>3.3856263299254454</c:v>
                </c:pt>
                <c:pt idx="1">
                  <c:v>2.8367958396237007</c:v>
                </c:pt>
                <c:pt idx="2">
                  <c:v>3.2962391637535586</c:v>
                </c:pt>
                <c:pt idx="3">
                  <c:v>3.6169439359466238</c:v>
                </c:pt>
                <c:pt idx="4">
                  <c:v>3.7424869759814934</c:v>
                </c:pt>
                <c:pt idx="5">
                  <c:v>2.6188321778429406</c:v>
                </c:pt>
                <c:pt idx="6">
                  <c:v>3.3992391217057523</c:v>
                </c:pt>
                <c:pt idx="7">
                  <c:v>2.5024192216821777</c:v>
                </c:pt>
                <c:pt idx="8">
                  <c:v>2.4831433338861104</c:v>
                </c:pt>
                <c:pt idx="9">
                  <c:v>3.0121343803817404</c:v>
                </c:pt>
                <c:pt idx="10">
                  <c:v>3.2846467706763729</c:v>
                </c:pt>
                <c:pt idx="11">
                  <c:v>3.7426050022974167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3-429C-9EB5-8C99D2B2E2C3}"/>
            </c:ext>
          </c:extLst>
        </c:ser>
        <c:ser>
          <c:idx val="3"/>
          <c:order val="3"/>
          <c:tx>
            <c:strRef>
              <c:f>' 2019'!$B$75</c:f>
              <c:strCache>
                <c:ptCount val="1"/>
                <c:pt idx="0">
                  <c:v>Ostale valute</c:v>
                </c:pt>
              </c:strCache>
            </c:strRef>
          </c:tx>
          <c:invertIfNegative val="0"/>
          <c:cat>
            <c:strRef>
              <c:f>' 2019'!$C$71:$N$71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2019'!$C$75:$N$75</c:f>
              <c:numCache>
                <c:formatCode>0.00</c:formatCode>
                <c:ptCount val="12"/>
                <c:pt idx="0">
                  <c:v>4.0487715899792072</c:v>
                </c:pt>
                <c:pt idx="1">
                  <c:v>3.6214807889865011</c:v>
                </c:pt>
                <c:pt idx="2">
                  <c:v>3.4898890799792937</c:v>
                </c:pt>
                <c:pt idx="3">
                  <c:v>3.7773227313658118</c:v>
                </c:pt>
                <c:pt idx="4">
                  <c:v>3.7417786452056392</c:v>
                </c:pt>
                <c:pt idx="5">
                  <c:v>4.2212847698602598</c:v>
                </c:pt>
                <c:pt idx="6">
                  <c:v>4.8676363600665962</c:v>
                </c:pt>
                <c:pt idx="7">
                  <c:v>4.1940913235454431</c:v>
                </c:pt>
                <c:pt idx="8">
                  <c:v>4.8194321899959593</c:v>
                </c:pt>
                <c:pt idx="9">
                  <c:v>4.5882196837485303</c:v>
                </c:pt>
                <c:pt idx="10">
                  <c:v>3.8205147710859846</c:v>
                </c:pt>
                <c:pt idx="11">
                  <c:v>3.9421798115073994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3-429C-9EB5-8C99D2B2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1417424"/>
        <c:axId val="801417984"/>
      </c:barChart>
      <c:catAx>
        <c:axId val="80141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01417984"/>
        <c:crosses val="autoZero"/>
        <c:auto val="1"/>
        <c:lblAlgn val="ctr"/>
        <c:lblOffset val="100"/>
        <c:noMultiLvlLbl val="1"/>
      </c:catAx>
      <c:valAx>
        <c:axId val="80141798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01417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prosincu 2019.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07-4CD6-A22D-306FC738E4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07-4CD6-A22D-306FC738E4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D07-4CD6-A22D-306FC738E4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D07-4CD6-A22D-306FC738E439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D07-4CD6-A22D-306FC738E439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D07-4CD6-A22D-306FC738E439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D07-4CD6-A22D-306FC738E43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 2019'!$N$72:$N$75</c:f>
              <c:numCache>
                <c:formatCode>0.00</c:formatCode>
                <c:ptCount val="4"/>
                <c:pt idx="0">
                  <c:v>86.315793700621796</c:v>
                </c:pt>
                <c:pt idx="1">
                  <c:v>5.9994214855733876</c:v>
                </c:pt>
                <c:pt idx="2">
                  <c:v>3.7426050022974167</c:v>
                </c:pt>
                <c:pt idx="3">
                  <c:v>3.9421798115073994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07-4CD6-A22D-306FC738E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strane gotovine i čekova u 2019.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880832944745104E-2"/>
          <c:y val="0.13496702260311602"/>
          <c:w val="0.87733465729151716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2.153485283104184E-2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2019'!$E$81</c:f>
              <c:numCache>
                <c:formatCode>#,##0.00</c:formatCode>
                <c:ptCount val="1"/>
                <c:pt idx="0">
                  <c:v>983.63245099999995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0-4541-9E8A-D45A9E6B72D5}"/>
            </c:ext>
          </c:extLst>
        </c:ser>
        <c:ser>
          <c:idx val="0"/>
          <c:order val="1"/>
          <c:tx>
            <c:v>Veljača</c:v>
          </c:tx>
          <c:invertIfNegative val="0"/>
          <c:dLbls>
            <c:dLbl>
              <c:idx val="0"/>
              <c:layout>
                <c:manualLayout>
                  <c:x val="-2.1534852831041819E-2"/>
                  <c:y val="-2.6821193751295498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'veljača 2019'!$E$81</c:f>
              <c:numCache>
                <c:formatCode>#,##0.00</c:formatCode>
                <c:ptCount val="1"/>
                <c:pt idx="0">
                  <c:v>1043.8763449999999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0-4541-9E8A-D45A9E6B72D5}"/>
            </c:ext>
          </c:extLst>
        </c:ser>
        <c:ser>
          <c:idx val="1"/>
          <c:order val="2"/>
          <c:tx>
            <c:v>Ožujak</c:v>
          </c:tx>
          <c:invertIfNegative val="0"/>
          <c:dLbls>
            <c:dLbl>
              <c:idx val="0"/>
              <c:layout>
                <c:manualLayout>
                  <c:x val="-2.6320375682384472E-2"/>
                  <c:y val="-2.298959464396751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'ožujak 2019'!$E$81</c:f>
              <c:numCache>
                <c:formatCode>#,##0.00</c:formatCode>
                <c:ptCount val="1"/>
                <c:pt idx="0">
                  <c:v>1258.0090869999999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20-4541-9E8A-D45A9E6B72D5}"/>
            </c:ext>
          </c:extLst>
        </c:ser>
        <c:ser>
          <c:idx val="2"/>
          <c:order val="3"/>
          <c:tx>
            <c:v>Travanj</c:v>
          </c:tx>
          <c:invertIfNegative val="0"/>
          <c:dLbls>
            <c:dLbl>
              <c:idx val="0"/>
              <c:layout>
                <c:manualLayout>
                  <c:x val="-3.1105898533727104E-2"/>
                  <c:y val="-7.0245172156122159E-17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'travanj 2019'!$E$81</c:f>
              <c:numCache>
                <c:formatCode>#,##0.00</c:formatCode>
                <c:ptCount val="1"/>
                <c:pt idx="0">
                  <c:v>1648.7936529999999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20-4541-9E8A-D45A9E6B72D5}"/>
            </c:ext>
          </c:extLst>
        </c:ser>
        <c:ser>
          <c:idx val="3"/>
          <c:order val="4"/>
          <c:tx>
            <c:v>Svibanj</c:v>
          </c:tx>
          <c:invertIfNegative val="0"/>
          <c:dLbls>
            <c:dLbl>
              <c:idx val="0"/>
              <c:layout>
                <c:manualLayout>
                  <c:x val="-2.6320375682384559E-2"/>
                  <c:y val="-3.8315991073279182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'svibanj 2019'!$E$81</c:f>
              <c:numCache>
                <c:formatCode>#,##0.00</c:formatCode>
                <c:ptCount val="1"/>
                <c:pt idx="0">
                  <c:v>1735.914139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20-4541-9E8A-D45A9E6B72D5}"/>
            </c:ext>
          </c:extLst>
        </c:ser>
        <c:ser>
          <c:idx val="4"/>
          <c:order val="5"/>
          <c:tx>
            <c:v>Lipanj</c:v>
          </c:tx>
          <c:invertIfNegative val="0"/>
          <c:dLbls>
            <c:dLbl>
              <c:idx val="0"/>
              <c:layout>
                <c:manualLayout>
                  <c:x val="-2.3927614256713158E-2"/>
                  <c:y val="-3.8315991073279883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'lipanj 2019'!$E$81</c:f>
              <c:numCache>
                <c:formatCode>#,##0.00</c:formatCode>
                <c:ptCount val="1"/>
                <c:pt idx="0">
                  <c:v>2351.7690080000002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320-4541-9E8A-D45A9E6B72D5}"/>
            </c:ext>
          </c:extLst>
        </c:ser>
        <c:ser>
          <c:idx val="5"/>
          <c:order val="6"/>
          <c:tx>
            <c:v>Srpanj</c:v>
          </c:tx>
          <c:invertIfNegative val="0"/>
          <c:dLbls>
            <c:dLbl>
              <c:idx val="0"/>
              <c:layout>
                <c:manualLayout>
                  <c:x val="-2.3927614256713158E-2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'srpanj 2019'!$E$81</c:f>
              <c:numCache>
                <c:formatCode>#,##0.00</c:formatCode>
                <c:ptCount val="1"/>
                <c:pt idx="0">
                  <c:v>3184.6713639999998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320-4541-9E8A-D45A9E6B72D5}"/>
            </c:ext>
          </c:extLst>
        </c:ser>
        <c:ser>
          <c:idx val="6"/>
          <c:order val="7"/>
          <c:tx>
            <c:v>Kolovoz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'kolovoz 2019'!$E$81</c:f>
              <c:numCache>
                <c:formatCode>#,##0.00</c:formatCode>
                <c:ptCount val="1"/>
                <c:pt idx="0">
                  <c:v>3439.2730590000001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320-4541-9E8A-D45A9E6B72D5}"/>
            </c:ext>
          </c:extLst>
        </c:ser>
        <c:ser>
          <c:idx val="7"/>
          <c:order val="8"/>
          <c:tx>
            <c:v>Rujan</c:v>
          </c:tx>
          <c:invertIfNegative val="0"/>
          <c:dLbls>
            <c:dLbl>
              <c:idx val="0"/>
              <c:layout>
                <c:manualLayout>
                  <c:x val="1.196380712835649E-2"/>
                  <c:y val="-7.663198214655836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'rujan 2019'!$E$81</c:f>
              <c:numCache>
                <c:formatCode>#,##0.00</c:formatCode>
                <c:ptCount val="1"/>
                <c:pt idx="0">
                  <c:v>1891.1775829999999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320-4541-9E8A-D45A9E6B72D5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Lbl>
              <c:idx val="0"/>
              <c:layout>
                <c:manualLayout>
                  <c:x val="1.6749329979699207E-2"/>
                  <c:y val="-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'listopad 2019'!$E$81</c:f>
              <c:numCache>
                <c:formatCode>#,##0.00</c:formatCode>
                <c:ptCount val="1"/>
                <c:pt idx="0">
                  <c:v>1462.884708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320-4541-9E8A-D45A9E6B72D5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Lbl>
              <c:idx val="0"/>
              <c:layout>
                <c:manualLayout>
                  <c:x val="4.7855228513426313E-3"/>
                  <c:y val="-1.1494797321983824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'studeni 2019'!$E$81</c:f>
              <c:numCache>
                <c:formatCode>#,##0.00</c:formatCode>
                <c:ptCount val="1"/>
                <c:pt idx="0">
                  <c:v>1162.600205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320-4541-9E8A-D45A9E6B72D5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Lbl>
              <c:idx val="0"/>
              <c:layout>
                <c:manualLayout>
                  <c:x val="1.1963807128356579E-2"/>
                  <c:y val="-1.5326396429311743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8E-4910-B14E-38A52B486E9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'prosinac 2019'!$E$81</c:f>
              <c:numCache>
                <c:formatCode>#,##0.00</c:formatCode>
                <c:ptCount val="1"/>
                <c:pt idx="0">
                  <c:v>1355.422939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320-4541-9E8A-D45A9E6B72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32432"/>
        <c:axId val="841732992"/>
      </c:barChart>
      <c:catAx>
        <c:axId val="841732432"/>
        <c:scaling>
          <c:orientation val="minMax"/>
        </c:scaling>
        <c:delete val="1"/>
        <c:axPos val="b"/>
        <c:majorTickMark val="none"/>
        <c:minorTickMark val="none"/>
        <c:tickLblPos val="none"/>
        <c:crossAx val="841732992"/>
        <c:crosses val="autoZero"/>
        <c:auto val="1"/>
        <c:lblAlgn val="ctr"/>
        <c:lblOffset val="100"/>
        <c:noMultiLvlLbl val="0"/>
      </c:catAx>
      <c:valAx>
        <c:axId val="841732992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HRK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324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04718167559242"/>
          <c:y val="0.88923299531790656"/>
          <c:w val="0.82513591115946061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Prodaja strane gotovine u 2019.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18"/>
          <c:w val="0.86993951836082684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3.0846995724953932E-2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2019'!$E$82</c:f>
              <c:numCache>
                <c:formatCode>#,##0.00</c:formatCode>
                <c:ptCount val="1"/>
                <c:pt idx="0">
                  <c:v>502.35404299999999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6-4053-B4A7-3F6A4E7588CD}"/>
            </c:ext>
          </c:extLst>
        </c:ser>
        <c:ser>
          <c:idx val="0"/>
          <c:order val="1"/>
          <c:tx>
            <c:v>Veljača</c:v>
          </c:tx>
          <c:invertIfNegative val="0"/>
          <c:dLbls>
            <c:dLbl>
              <c:idx val="0"/>
              <c:layout>
                <c:manualLayout>
                  <c:x val="-9.4913832999858182E-3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'veljača 2019'!$E$82</c:f>
              <c:numCache>
                <c:formatCode>#,##0.00</c:formatCode>
                <c:ptCount val="1"/>
                <c:pt idx="0">
                  <c:v>475.69504599999999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76-4053-B4A7-3F6A4E7588CD}"/>
            </c:ext>
          </c:extLst>
        </c:ser>
        <c:ser>
          <c:idx val="1"/>
          <c:order val="2"/>
          <c:tx>
            <c:v>Ožujak</c:v>
          </c:tx>
          <c:invertIfNegative val="0"/>
          <c:dLbls>
            <c:dLbl>
              <c:idx val="0"/>
              <c:layout>
                <c:manualLayout>
                  <c:x val="-1.4237074949978728E-2"/>
                  <c:y val="-2.2989594643967649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'ožujak 2019'!$E$82</c:f>
              <c:numCache>
                <c:formatCode>#,##0.00</c:formatCode>
                <c:ptCount val="1"/>
                <c:pt idx="0">
                  <c:v>534.43630499999995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76-4053-B4A7-3F6A4E7588CD}"/>
            </c:ext>
          </c:extLst>
        </c:ser>
        <c:ser>
          <c:idx val="2"/>
          <c:order val="3"/>
          <c:tx>
            <c:v>Travanj</c:v>
          </c:tx>
          <c:invertIfNegative val="0"/>
          <c:dLbls>
            <c:dLbl>
              <c:idx val="0"/>
              <c:layout>
                <c:manualLayout>
                  <c:x val="-4.7456916499929534E-3"/>
                  <c:y val="-4.597918928793502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'travanj 2019'!$E$82</c:f>
              <c:numCache>
                <c:formatCode>#,##0.00</c:formatCode>
                <c:ptCount val="1"/>
                <c:pt idx="0">
                  <c:v>630.43222000000003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76-4053-B4A7-3F6A4E7588CD}"/>
            </c:ext>
          </c:extLst>
        </c:ser>
        <c:ser>
          <c:idx val="3"/>
          <c:order val="4"/>
          <c:tx>
            <c:v>Svibanj</c:v>
          </c:tx>
          <c:invertIfNegative val="0"/>
          <c:dLbls>
            <c:dLbl>
              <c:idx val="0"/>
              <c:layout>
                <c:manualLayout>
                  <c:x val="-9.4913832999858633E-3"/>
                  <c:y val="-1.4049034431224432E-16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'svibanj 2019'!$E$82</c:f>
              <c:numCache>
                <c:formatCode>#,##0.00</c:formatCode>
                <c:ptCount val="1"/>
                <c:pt idx="0">
                  <c:v>588.000134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76-4053-B4A7-3F6A4E7588CD}"/>
            </c:ext>
          </c:extLst>
        </c:ser>
        <c:ser>
          <c:idx val="4"/>
          <c:order val="5"/>
          <c:tx>
            <c:v>Lipanj</c:v>
          </c:tx>
          <c:invertIfNegative val="0"/>
          <c:dLbls>
            <c:dLbl>
              <c:idx val="0"/>
              <c:layout>
                <c:manualLayout>
                  <c:x val="-2.1355612424968091E-2"/>
                  <c:y val="-1.9157995536639591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'lipanj 2019'!$E$82</c:f>
              <c:numCache>
                <c:formatCode>#,##0.00</c:formatCode>
                <c:ptCount val="1"/>
                <c:pt idx="0">
                  <c:v>672.157331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76-4053-B4A7-3F6A4E7588CD}"/>
            </c:ext>
          </c:extLst>
        </c:ser>
        <c:ser>
          <c:idx val="5"/>
          <c:order val="6"/>
          <c:tx>
            <c:v>Srpanj</c:v>
          </c:tx>
          <c:invertIfNegative val="0"/>
          <c:dLbls>
            <c:dLbl>
              <c:idx val="0"/>
              <c:layout>
                <c:manualLayout>
                  <c:x val="-1.4237074949978728E-2"/>
                  <c:y val="-7.6631982146559766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'srpanj 2019'!$E$82</c:f>
              <c:numCache>
                <c:formatCode>#,##0.00</c:formatCode>
                <c:ptCount val="1"/>
                <c:pt idx="0">
                  <c:v>970.84026500000004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F76-4053-B4A7-3F6A4E7588CD}"/>
            </c:ext>
          </c:extLst>
        </c:ser>
        <c:ser>
          <c:idx val="6"/>
          <c:order val="7"/>
          <c:tx>
            <c:v>Kolovoz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'kolovoz 2019'!$E$82</c:f>
              <c:numCache>
                <c:formatCode>#,##0.00</c:formatCode>
                <c:ptCount val="1"/>
                <c:pt idx="0">
                  <c:v>1137.537773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F76-4053-B4A7-3F6A4E7588CD}"/>
            </c:ext>
          </c:extLst>
        </c:ser>
        <c:ser>
          <c:idx val="7"/>
          <c:order val="8"/>
          <c:tx>
            <c:v>Rujan</c:v>
          </c:tx>
          <c:invertIfNegative val="0"/>
          <c:dLbls>
            <c:dLbl>
              <c:idx val="0"/>
              <c:layout>
                <c:manualLayout>
                  <c:x val="2.3728458249964546E-3"/>
                  <c:y val="-2.6821193751295568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'rujan 2019'!$E$82</c:f>
              <c:numCache>
                <c:formatCode>#,##0.00</c:formatCode>
                <c:ptCount val="1"/>
                <c:pt idx="0">
                  <c:v>813.811778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F76-4053-B4A7-3F6A4E7588CD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Lbl>
              <c:idx val="0"/>
              <c:layout>
                <c:manualLayout>
                  <c:x val="-1.1864229124982187E-2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'listopad 2019'!$E$82</c:f>
              <c:numCache>
                <c:formatCode>#,##0.00</c:formatCode>
                <c:ptCount val="1"/>
                <c:pt idx="0">
                  <c:v>674.20158600000002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F76-4053-B4A7-3F6A4E7588CD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Lbl>
              <c:idx val="0"/>
              <c:layout>
                <c:manualLayout>
                  <c:x val="-7.1185374749893641E-3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'studeni 2019'!$E$82</c:f>
              <c:numCache>
                <c:formatCode>#,##0.00</c:formatCode>
                <c:ptCount val="1"/>
                <c:pt idx="0">
                  <c:v>553.10851300000002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F76-4053-B4A7-3F6A4E7588CD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'prosinac 2019'!$E$82</c:f>
              <c:numCache>
                <c:formatCode>#,##0.00</c:formatCode>
                <c:ptCount val="1"/>
                <c:pt idx="0">
                  <c:v>693.839699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F76-4053-B4A7-3F6A4E7588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41392"/>
        <c:axId val="841741952"/>
      </c:barChart>
      <c:catAx>
        <c:axId val="8417413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one"/>
        <c:crossAx val="841741952"/>
        <c:crosses val="autoZero"/>
        <c:auto val="1"/>
        <c:lblAlgn val="ctr"/>
        <c:lblOffset val="100"/>
        <c:noMultiLvlLbl val="0"/>
      </c:catAx>
      <c:valAx>
        <c:axId val="841741952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HRK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41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20720800739405"/>
          <c:y val="0.88949753086419758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Udio pojedinih valuta u ukupnom prometu ovlaštenih mjenjača u 2019.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BB-4133-9682-8480E2D838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BB-4133-9682-8480E2D838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BB-4133-9682-8480E2D838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BB-4133-9682-8480E2D8381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BB-4133-9682-8480E2D8381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BB-4133-9682-8480E2D8381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BB-4133-9682-8480E2D8381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BB-4133-9682-8480E2D8381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BB-4133-9682-8480E2D83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3BB-4133-9682-8480E2D8381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BB-4133-9682-8480E2D8381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BB-4133-9682-8480E2D8381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BB-4133-9682-8480E2D8381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BB-4133-9682-8480E2D8381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BB-4133-9682-8480E2D8381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BB-4133-9682-8480E2D8381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3BB-4133-9682-8480E2D8381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3BB-4133-9682-8480E2D83815}"/>
              </c:ext>
            </c:extLst>
          </c:dPt>
          <c:dLbls>
            <c:dLbl>
              <c:idx val="0"/>
              <c:layout>
                <c:manualLayout>
                  <c:x val="-9.8537101574776922E-2"/>
                  <c:y val="-7.334676453530432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BB-4133-9682-8480E2D83815}"/>
                </c:ext>
              </c:extLst>
            </c:dLbl>
            <c:dLbl>
              <c:idx val="1"/>
              <c:layout>
                <c:manualLayout>
                  <c:x val="-6.4890286402901884E-2"/>
                  <c:y val="-3.8603560281739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BB-4133-9682-8480E2D83815}"/>
                </c:ext>
              </c:extLst>
            </c:dLbl>
            <c:dLbl>
              <c:idx val="2"/>
              <c:layout>
                <c:manualLayout>
                  <c:x val="-2.1630095467634048E-2"/>
                  <c:y val="-7.720712056347823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BB-4133-9682-8480E2D83815}"/>
                </c:ext>
              </c:extLst>
            </c:dLbl>
            <c:dLbl>
              <c:idx val="3"/>
              <c:layout>
                <c:manualLayout>
                  <c:x val="1.2016719704241001E-2"/>
                  <c:y val="3.474320425356516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BB-4133-9682-8480E2D83815}"/>
                </c:ext>
              </c:extLst>
            </c:dLbl>
            <c:dLbl>
              <c:idx val="4"/>
              <c:layout>
                <c:manualLayout>
                  <c:x val="2.1630095467633958E-2"/>
                  <c:y val="7.72071205634782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BB-4133-9682-8480E2D83815}"/>
                </c:ext>
              </c:extLst>
            </c:dLbl>
            <c:dLbl>
              <c:idx val="5"/>
              <c:layout>
                <c:manualLayout>
                  <c:x val="4.0856846994419702E-2"/>
                  <c:y val="0.123531392901565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BB-4133-9682-8480E2D83815}"/>
                </c:ext>
              </c:extLst>
            </c:dLbl>
            <c:dLbl>
              <c:idx val="6"/>
              <c:layout>
                <c:manualLayout>
                  <c:x val="5.0470222757812662E-2"/>
                  <c:y val="0.1698556652396521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BB-4133-9682-8480E2D83815}"/>
                </c:ext>
              </c:extLst>
            </c:dLbl>
            <c:dLbl>
              <c:idx val="7"/>
              <c:layout>
                <c:manualLayout>
                  <c:x val="6.0083598521205442E-2"/>
                  <c:y val="0.2123195815495651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BB-4133-9682-8480E2D83815}"/>
                </c:ext>
              </c:extLst>
            </c:dLbl>
            <c:dLbl>
              <c:idx val="8"/>
              <c:layout>
                <c:manualLayout>
                  <c:x val="6.4890286402901884E-2"/>
                  <c:y val="0.25478349785947818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BB-4133-9682-8480E2D83815}"/>
                </c:ext>
              </c:extLst>
            </c:dLbl>
            <c:dLbl>
              <c:idx val="9"/>
              <c:layout>
                <c:manualLayout>
                  <c:x val="5.0470222757812482E-2"/>
                  <c:y val="0.2779456340285216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BB-4133-9682-8480E2D83815}"/>
                </c:ext>
              </c:extLst>
            </c:dLbl>
            <c:dLbl>
              <c:idx val="10"/>
              <c:layout>
                <c:manualLayout>
                  <c:x val="3.1243471231026828E-2"/>
                  <c:y val="0.2818059900566954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3BB-4133-9682-8480E2D83815}"/>
                </c:ext>
              </c:extLst>
            </c:dLbl>
            <c:dLbl>
              <c:idx val="11"/>
              <c:layout>
                <c:manualLayout>
                  <c:x val="-9.6133757633929586E-3"/>
                  <c:y val="0.2509231418313042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3BB-4133-9682-8480E2D83815}"/>
                </c:ext>
              </c:extLst>
            </c:dLbl>
            <c:dLbl>
              <c:idx val="12"/>
              <c:layout>
                <c:manualLayout>
                  <c:x val="-3.1243471231026918E-2"/>
                  <c:y val="0.223900649634086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BB-4133-9682-8480E2D83815}"/>
                </c:ext>
              </c:extLst>
            </c:dLbl>
            <c:dLbl>
              <c:idx val="13"/>
              <c:layout>
                <c:manualLayout>
                  <c:x val="-4.5663534876116137E-2"/>
                  <c:y val="0.2702249219721738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3BB-4133-9682-8480E2D83815}"/>
                </c:ext>
              </c:extLst>
            </c:dLbl>
            <c:dLbl>
              <c:idx val="14"/>
              <c:layout>
                <c:manualLayout>
                  <c:x val="-6.7293630343750091E-2"/>
                  <c:y val="0.316549194310260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3BB-4133-9682-8480E2D83815}"/>
                </c:ext>
              </c:extLst>
            </c:dLbl>
            <c:dLbl>
              <c:idx val="15"/>
              <c:layout>
                <c:manualLayout>
                  <c:x val="-9.8537101574777006E-2"/>
                  <c:y val="0.3512923985638258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3BB-4133-9682-8480E2D83815}"/>
                </c:ext>
              </c:extLst>
            </c:dLbl>
            <c:dLbl>
              <c:idx val="16"/>
              <c:layout>
                <c:manualLayout>
                  <c:x val="-1.9226751526785765E-2"/>
                  <c:y val="-0.1505538850987826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3BB-4133-9682-8480E2D83815}"/>
                </c:ext>
              </c:extLst>
            </c:dLbl>
            <c:dLbl>
              <c:idx val="17"/>
              <c:layout>
                <c:manualLayout>
                  <c:x val="-1.922675152678574E-2"/>
                  <c:y val="0.6639812368459128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3BB-4133-9682-8480E2D8381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 2019'!$B$23:$B$40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EUR</c:v>
                </c:pt>
                <c:pt idx="17">
                  <c:v>PLN</c:v>
                </c:pt>
              </c:strCache>
            </c:strRef>
          </c:cat>
          <c:val>
            <c:numRef>
              <c:f>' 2019'!$P$23:$P$40</c:f>
              <c:numCache>
                <c:formatCode>#,##0.00</c:formatCode>
                <c:ptCount val="18"/>
                <c:pt idx="0">
                  <c:v>0.48739283095340974</c:v>
                </c:pt>
                <c:pt idx="1">
                  <c:v>0.41897082965215054</c:v>
                </c:pt>
                <c:pt idx="2">
                  <c:v>0.20218282806167515</c:v>
                </c:pt>
                <c:pt idx="3">
                  <c:v>0.19430242762288355</c:v>
                </c:pt>
                <c:pt idx="4">
                  <c:v>0.30186076510175719</c:v>
                </c:pt>
                <c:pt idx="5">
                  <c:v>6.4157126730567046E-2</c:v>
                </c:pt>
                <c:pt idx="6">
                  <c:v>8.5657894642531401E-2</c:v>
                </c:pt>
                <c:pt idx="7">
                  <c:v>3.1535450495831776E-3</c:v>
                </c:pt>
                <c:pt idx="8">
                  <c:v>0.18639699059616424</c:v>
                </c:pt>
                <c:pt idx="9">
                  <c:v>3.095911388605602</c:v>
                </c:pt>
                <c:pt idx="10">
                  <c:v>0.96411789835502726</c:v>
                </c:pt>
                <c:pt idx="11">
                  <c:v>6.4239831429978551</c:v>
                </c:pt>
                <c:pt idx="12">
                  <c:v>2.760801550937091E-2</c:v>
                </c:pt>
                <c:pt idx="13">
                  <c:v>2.395287861447771E-3</c:v>
                </c:pt>
                <c:pt idx="14">
                  <c:v>1.5836381001311224E-3</c:v>
                </c:pt>
                <c:pt idx="15">
                  <c:v>1.0045278987096136</c:v>
                </c:pt>
                <c:pt idx="16">
                  <c:v>86.289090128940543</c:v>
                </c:pt>
                <c:pt idx="17">
                  <c:v>0.24670736250968739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E3BB-4133-9682-8480E2D838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37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siječnju 2019.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2019'!$B$83:$B$85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2.7425252525252783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66,194%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B9B-4974-B0C3-A174F0730BB5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33,806%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B9B-4974-B0C3-A174F0730BB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B9B-4974-B0C3-A174F0730B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2019'!$C$83:$C$85</c:f>
              <c:numCache>
                <c:formatCode>#,##0.00</c:formatCode>
                <c:ptCount val="3"/>
                <c:pt idx="0">
                  <c:v>66.193902499897149</c:v>
                </c:pt>
                <c:pt idx="1">
                  <c:v>33.806097500102851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9B-4974-B0C3-A174F0730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siječnju 2019.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84,268%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26-44F1-B742-8EF6D6F00BD1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8,298%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26-44F1-B742-8EF6D6F00BD1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3,386%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26-44F1-B742-8EF6D6F00BD1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4,049%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26-44F1-B742-8EF6D6F00B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2019'!$C$72:$C$75</c:f>
              <c:numCache>
                <c:formatCode>0.00</c:formatCode>
                <c:ptCount val="4"/>
                <c:pt idx="0">
                  <c:v>84.267639110857218</c:v>
                </c:pt>
                <c:pt idx="1">
                  <c:v>8.2979629692381298</c:v>
                </c:pt>
                <c:pt idx="2">
                  <c:v>3.3856263299254454</c:v>
                </c:pt>
                <c:pt idx="3">
                  <c:v>4.0487715899792072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26-44F1-B742-8EF6D6F00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veljači 2019.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2019'!$B$83:$B$85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2.7425252525252783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68,70%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32A-4180-A762-5A6315F371A6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31,30%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2A-4180-A762-5A6315F371A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32A-4180-A762-5A6315F371A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2019'!$D$83:$D$85</c:f>
              <c:numCache>
                <c:formatCode>#,##0.00</c:formatCode>
                <c:ptCount val="3"/>
                <c:pt idx="0">
                  <c:v>68.695436633157826</c:v>
                </c:pt>
                <c:pt idx="1">
                  <c:v>31.304553956293852</c:v>
                </c:pt>
                <c:pt idx="2">
                  <c:v>9.4105483195425597E-6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A-4180-A762-5A6315F37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2720</xdr:colOff>
      <xdr:row>0</xdr:row>
      <xdr:rowOff>134710</xdr:rowOff>
    </xdr:from>
    <xdr:to>
      <xdr:col>11</xdr:col>
      <xdr:colOff>9525</xdr:colOff>
      <xdr:row>20</xdr:row>
      <xdr:rowOff>136210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5443</xdr:rowOff>
    </xdr:from>
    <xdr:to>
      <xdr:col>11</xdr:col>
      <xdr:colOff>38101</xdr:colOff>
      <xdr:row>43</xdr:row>
      <xdr:rowOff>6943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165651</xdr:colOff>
      <xdr:row>88</xdr:row>
      <xdr:rowOff>82826</xdr:rowOff>
    </xdr:from>
    <xdr:to>
      <xdr:col>11</xdr:col>
      <xdr:colOff>16564</xdr:colOff>
      <xdr:row>108</xdr:row>
      <xdr:rowOff>59634</xdr:rowOff>
    </xdr:to>
    <xdr:graphicFrame macro="">
      <xdr:nvGraphicFramePr>
        <xdr:cNvPr id="11" name="Grafikon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142875</xdr:rowOff>
    </xdr:from>
    <xdr:to>
      <xdr:col>13</xdr:col>
      <xdr:colOff>276225</xdr:colOff>
      <xdr:row>18</xdr:row>
      <xdr:rowOff>47625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29</xdr:row>
      <xdr:rowOff>9525</xdr:rowOff>
    </xdr:from>
    <xdr:to>
      <xdr:col>13</xdr:col>
      <xdr:colOff>266700</xdr:colOff>
      <xdr:row>44</xdr:row>
      <xdr:rowOff>76200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142875</xdr:rowOff>
    </xdr:from>
    <xdr:to>
      <xdr:col>13</xdr:col>
      <xdr:colOff>276225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29</xdr:row>
      <xdr:rowOff>9525</xdr:rowOff>
    </xdr:from>
    <xdr:to>
      <xdr:col>13</xdr:col>
      <xdr:colOff>266700</xdr:colOff>
      <xdr:row>44</xdr:row>
      <xdr:rowOff>76200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142875</xdr:rowOff>
    </xdr:from>
    <xdr:to>
      <xdr:col>13</xdr:col>
      <xdr:colOff>276225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29</xdr:row>
      <xdr:rowOff>9525</xdr:rowOff>
    </xdr:from>
    <xdr:to>
      <xdr:col>13</xdr:col>
      <xdr:colOff>266700</xdr:colOff>
      <xdr:row>44</xdr:row>
      <xdr:rowOff>76200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142875</xdr:rowOff>
    </xdr:from>
    <xdr:to>
      <xdr:col>13</xdr:col>
      <xdr:colOff>276225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29</xdr:row>
      <xdr:rowOff>9525</xdr:rowOff>
    </xdr:from>
    <xdr:to>
      <xdr:col>13</xdr:col>
      <xdr:colOff>266700</xdr:colOff>
      <xdr:row>44</xdr:row>
      <xdr:rowOff>76200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28</xdr:row>
      <xdr:rowOff>114300</xdr:rowOff>
    </xdr:from>
    <xdr:to>
      <xdr:col>12</xdr:col>
      <xdr:colOff>197624</xdr:colOff>
      <xdr:row>45</xdr:row>
      <xdr:rowOff>155850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28</xdr:row>
      <xdr:rowOff>114300</xdr:rowOff>
    </xdr:from>
    <xdr:to>
      <xdr:col>12</xdr:col>
      <xdr:colOff>197624</xdr:colOff>
      <xdr:row>45</xdr:row>
      <xdr:rowOff>155850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28</xdr:row>
      <xdr:rowOff>114300</xdr:rowOff>
    </xdr:from>
    <xdr:to>
      <xdr:col>12</xdr:col>
      <xdr:colOff>197624</xdr:colOff>
      <xdr:row>45</xdr:row>
      <xdr:rowOff>155850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28</xdr:row>
      <xdr:rowOff>114300</xdr:rowOff>
    </xdr:from>
    <xdr:to>
      <xdr:col>12</xdr:col>
      <xdr:colOff>197624</xdr:colOff>
      <xdr:row>45</xdr:row>
      <xdr:rowOff>155850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28</xdr:row>
      <xdr:rowOff>114300</xdr:rowOff>
    </xdr:from>
    <xdr:to>
      <xdr:col>12</xdr:col>
      <xdr:colOff>197624</xdr:colOff>
      <xdr:row>45</xdr:row>
      <xdr:rowOff>155850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28</xdr:row>
      <xdr:rowOff>114300</xdr:rowOff>
    </xdr:from>
    <xdr:to>
      <xdr:col>12</xdr:col>
      <xdr:colOff>197624</xdr:colOff>
      <xdr:row>45</xdr:row>
      <xdr:rowOff>155850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28</xdr:row>
      <xdr:rowOff>114300</xdr:rowOff>
    </xdr:from>
    <xdr:to>
      <xdr:col>12</xdr:col>
      <xdr:colOff>197624</xdr:colOff>
      <xdr:row>45</xdr:row>
      <xdr:rowOff>155850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M90:P108"/>
  <sheetViews>
    <sheetView showGridLines="0" zoomScale="115" zoomScaleNormal="115" workbookViewId="0"/>
  </sheetViews>
  <sheetFormatPr defaultColWidth="9.28515625" defaultRowHeight="12.9" customHeight="1" x14ac:dyDescent="0.2"/>
  <cols>
    <col min="1" max="1" width="2.85546875" style="1" customWidth="1"/>
    <col min="2" max="16384" width="9.28515625" style="1"/>
  </cols>
  <sheetData>
    <row r="90" spans="13:16" ht="12.9" customHeight="1" x14ac:dyDescent="0.2">
      <c r="M90" s="31"/>
      <c r="N90" s="18"/>
      <c r="O90" s="18"/>
      <c r="P90" s="30"/>
    </row>
    <row r="91" spans="13:16" ht="12.9" customHeight="1" x14ac:dyDescent="0.2">
      <c r="N91" s="18"/>
      <c r="O91" s="18"/>
      <c r="P91" s="30"/>
    </row>
    <row r="92" spans="13:16" ht="12.9" customHeight="1" x14ac:dyDescent="0.2">
      <c r="N92" s="18"/>
      <c r="O92" s="18"/>
      <c r="P92" s="30"/>
    </row>
    <row r="93" spans="13:16" ht="12.9" customHeight="1" x14ac:dyDescent="0.2">
      <c r="N93" s="18"/>
      <c r="O93" s="18"/>
      <c r="P93" s="30"/>
    </row>
    <row r="94" spans="13:16" ht="12.9" customHeight="1" x14ac:dyDescent="0.2">
      <c r="N94" s="18"/>
      <c r="O94" s="18"/>
      <c r="P94" s="30"/>
    </row>
    <row r="95" spans="13:16" ht="12.9" customHeight="1" x14ac:dyDescent="0.2">
      <c r="N95" s="18"/>
      <c r="O95" s="18"/>
      <c r="P95" s="30"/>
    </row>
    <row r="96" spans="13:16" ht="12.9" customHeight="1" x14ac:dyDescent="0.2">
      <c r="N96" s="18"/>
      <c r="O96" s="18"/>
      <c r="P96" s="30"/>
    </row>
    <row r="97" spans="14:16" ht="12.9" customHeight="1" x14ac:dyDescent="0.2">
      <c r="N97" s="12"/>
      <c r="O97" s="18"/>
      <c r="P97" s="30"/>
    </row>
    <row r="98" spans="14:16" ht="12.9" customHeight="1" x14ac:dyDescent="0.2">
      <c r="N98" s="18"/>
      <c r="O98" s="12"/>
      <c r="P98" s="30"/>
    </row>
    <row r="99" spans="14:16" ht="12.9" customHeight="1" x14ac:dyDescent="0.2">
      <c r="N99" s="18"/>
      <c r="O99" s="18"/>
      <c r="P99" s="30"/>
    </row>
    <row r="100" spans="14:16" ht="12.9" customHeight="1" x14ac:dyDescent="0.2">
      <c r="N100" s="18"/>
      <c r="O100" s="18"/>
      <c r="P100" s="30"/>
    </row>
    <row r="101" spans="14:16" ht="12.9" customHeight="1" x14ac:dyDescent="0.2">
      <c r="N101" s="18"/>
      <c r="O101" s="18"/>
      <c r="P101" s="30"/>
    </row>
    <row r="102" spans="14:16" ht="12.9" customHeight="1" x14ac:dyDescent="0.2">
      <c r="N102" s="18"/>
      <c r="O102" s="18"/>
      <c r="P102" s="30"/>
    </row>
    <row r="103" spans="14:16" ht="12.9" customHeight="1" x14ac:dyDescent="0.2">
      <c r="N103" s="12"/>
      <c r="O103" s="18"/>
      <c r="P103" s="30"/>
    </row>
    <row r="104" spans="14:16" ht="12.9" customHeight="1" x14ac:dyDescent="0.2">
      <c r="N104" s="12"/>
      <c r="O104" s="12"/>
      <c r="P104" s="30"/>
    </row>
    <row r="105" spans="14:16" ht="12.9" customHeight="1" x14ac:dyDescent="0.2">
      <c r="N105" s="18"/>
      <c r="O105" s="12"/>
      <c r="P105" s="30"/>
    </row>
    <row r="106" spans="14:16" ht="12.9" customHeight="1" x14ac:dyDescent="0.2">
      <c r="N106" s="18"/>
      <c r="O106" s="18"/>
      <c r="P106" s="30"/>
    </row>
    <row r="107" spans="14:16" ht="12.9" customHeight="1" x14ac:dyDescent="0.2">
      <c r="N107" s="18"/>
      <c r="O107" s="18"/>
      <c r="P107" s="30"/>
    </row>
    <row r="108" spans="14:16" ht="12.9" customHeight="1" x14ac:dyDescent="0.2">
      <c r="O108" s="18"/>
      <c r="P108" s="30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102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3401213</v>
      </c>
      <c r="E6" s="26">
        <v>14881327</v>
      </c>
      <c r="F6" s="26">
        <f>E6/' 2019'!$O$1</f>
        <v>1975091.5123764018</v>
      </c>
    </row>
    <row r="7" spans="2:6" ht="12.9" customHeight="1" x14ac:dyDescent="0.2">
      <c r="B7" s="18" t="s">
        <v>3</v>
      </c>
      <c r="C7" s="18" t="s">
        <v>18</v>
      </c>
      <c r="D7" s="26">
        <v>2751710</v>
      </c>
      <c r="E7" s="26">
        <v>13563341</v>
      </c>
      <c r="F7" s="26">
        <f>E7/' 2019'!$O$1</f>
        <v>1800164.7090052424</v>
      </c>
    </row>
    <row r="8" spans="2:6" ht="12.9" customHeight="1" x14ac:dyDescent="0.2">
      <c r="B8" s="18" t="s">
        <v>4</v>
      </c>
      <c r="C8" s="18" t="s">
        <v>19</v>
      </c>
      <c r="D8" s="26">
        <v>23333090</v>
      </c>
      <c r="E8" s="26">
        <v>6184411</v>
      </c>
      <c r="F8" s="26">
        <f>E8/' 2019'!$O$1</f>
        <v>820812.39631030592</v>
      </c>
    </row>
    <row r="9" spans="2:6" ht="12.9" customHeight="1" x14ac:dyDescent="0.2">
      <c r="B9" s="18" t="s">
        <v>5</v>
      </c>
      <c r="C9" s="18" t="s">
        <v>20</v>
      </c>
      <c r="D9" s="26">
        <v>3581236</v>
      </c>
      <c r="E9" s="26">
        <v>3430412</v>
      </c>
      <c r="F9" s="26">
        <f>E9/' 2019'!$O$1</f>
        <v>455293.91465923417</v>
      </c>
    </row>
    <row r="10" spans="2:6" ht="12.9" customHeight="1" x14ac:dyDescent="0.2">
      <c r="B10" s="18" t="s">
        <v>6</v>
      </c>
      <c r="C10" s="18" t="s">
        <v>21</v>
      </c>
      <c r="D10" s="26">
        <v>224324615</v>
      </c>
      <c r="E10" s="26">
        <v>4666270</v>
      </c>
      <c r="F10" s="26">
        <f>E10/' 2019'!$O$1</f>
        <v>619320.45922091708</v>
      </c>
    </row>
    <row r="11" spans="2:6" ht="12.9" customHeight="1" x14ac:dyDescent="0.2">
      <c r="B11" s="18" t="s">
        <v>7</v>
      </c>
      <c r="C11" s="18" t="s">
        <v>22</v>
      </c>
      <c r="D11" s="26">
        <v>43476000</v>
      </c>
      <c r="E11" s="26">
        <v>2428466</v>
      </c>
      <c r="F11" s="26">
        <f>E11/' 2019'!$O$1</f>
        <v>322312.82765943324</v>
      </c>
    </row>
    <row r="12" spans="2:6" ht="12.9" customHeight="1" x14ac:dyDescent="0.2">
      <c r="B12" s="18" t="s">
        <v>8</v>
      </c>
      <c r="C12" s="18" t="s">
        <v>23</v>
      </c>
      <c r="D12" s="26">
        <v>2201213</v>
      </c>
      <c r="E12" s="26">
        <v>1575765</v>
      </c>
      <c r="F12" s="26">
        <f>E12/' 2019'!$O$1</f>
        <v>209139.95620147322</v>
      </c>
    </row>
    <row r="13" spans="2:6" ht="12.9" customHeight="1" x14ac:dyDescent="0.2">
      <c r="B13" s="18" t="s">
        <v>38</v>
      </c>
      <c r="C13" s="18" t="s">
        <v>39</v>
      </c>
      <c r="D13" s="26">
        <v>448120</v>
      </c>
      <c r="E13" s="26">
        <v>40047</v>
      </c>
      <c r="F13" s="26">
        <f>E13/' 2019'!$O$1</f>
        <v>5315.1503085805289</v>
      </c>
    </row>
    <row r="14" spans="2:6" ht="12.9" customHeight="1" x14ac:dyDescent="0.2">
      <c r="B14" s="18" t="s">
        <v>9</v>
      </c>
      <c r="C14" s="18" t="s">
        <v>24</v>
      </c>
      <c r="D14" s="26">
        <v>5235251</v>
      </c>
      <c r="E14" s="26">
        <v>3463755</v>
      </c>
      <c r="F14" s="26">
        <f>E14/' 2019'!$O$1</f>
        <v>459719.29126020306</v>
      </c>
    </row>
    <row r="15" spans="2:6" ht="12.9" customHeight="1" x14ac:dyDescent="0.2">
      <c r="B15" s="18" t="s">
        <v>10</v>
      </c>
      <c r="C15" s="18" t="s">
        <v>25</v>
      </c>
      <c r="D15" s="26">
        <v>8301305</v>
      </c>
      <c r="E15" s="26">
        <v>54943541</v>
      </c>
      <c r="F15" s="26">
        <f>E15/' 2019'!$O$1</f>
        <v>7292261.0657641515</v>
      </c>
    </row>
    <row r="16" spans="2:6" ht="12.9" customHeight="1" x14ac:dyDescent="0.2">
      <c r="B16" s="18" t="s">
        <v>11</v>
      </c>
      <c r="C16" s="18" t="s">
        <v>26</v>
      </c>
      <c r="D16" s="26">
        <v>2892176</v>
      </c>
      <c r="E16" s="26">
        <v>22856278</v>
      </c>
      <c r="F16" s="26">
        <f>E16/' 2019'!$O$1</f>
        <v>3033549.4060654324</v>
      </c>
    </row>
    <row r="17" spans="2:18" ht="12.9" customHeight="1" x14ac:dyDescent="0.2">
      <c r="B17" s="18" t="s">
        <v>12</v>
      </c>
      <c r="C17" s="18" t="s">
        <v>27</v>
      </c>
      <c r="D17" s="26">
        <v>23856056</v>
      </c>
      <c r="E17" s="26">
        <v>156218926</v>
      </c>
      <c r="F17" s="26">
        <f>E17/' 2019'!$O$1</f>
        <v>20733814.586236645</v>
      </c>
    </row>
    <row r="18" spans="2:18" ht="12.9" customHeight="1" x14ac:dyDescent="0.2">
      <c r="B18" s="18" t="s">
        <v>13</v>
      </c>
      <c r="C18" s="18" t="s">
        <v>28</v>
      </c>
      <c r="D18" s="26">
        <v>6199640</v>
      </c>
      <c r="E18" s="26">
        <v>374807</v>
      </c>
      <c r="F18" s="26">
        <f>E18/' 2019'!$O$1</f>
        <v>49745.437653460744</v>
      </c>
    </row>
    <row r="19" spans="2:18" ht="12.9" customHeight="1" x14ac:dyDescent="0.2">
      <c r="B19" s="18" t="s">
        <v>40</v>
      </c>
      <c r="C19" s="18" t="s">
        <v>41</v>
      </c>
      <c r="D19" s="26">
        <v>25188</v>
      </c>
      <c r="E19" s="26">
        <v>34704</v>
      </c>
      <c r="F19" s="26">
        <f>E19/' 2019'!$O$1</f>
        <v>4606.0123432211822</v>
      </c>
    </row>
    <row r="20" spans="2:18" ht="12.9" customHeight="1" x14ac:dyDescent="0.2">
      <c r="B20" s="18" t="s">
        <v>42</v>
      </c>
      <c r="C20" s="18" t="s">
        <v>43</v>
      </c>
      <c r="D20" s="26">
        <v>5898</v>
      </c>
      <c r="E20" s="26">
        <v>19403</v>
      </c>
      <c r="F20" s="26">
        <f>E20/' 2019'!$O$1</f>
        <v>2575.2206516689894</v>
      </c>
    </row>
    <row r="21" spans="2:18" ht="12.9" customHeight="1" x14ac:dyDescent="0.2">
      <c r="B21" s="18" t="s">
        <v>14</v>
      </c>
      <c r="C21" s="18" t="s">
        <v>29</v>
      </c>
      <c r="D21" s="26">
        <v>3583427</v>
      </c>
      <c r="E21" s="26">
        <v>13157010</v>
      </c>
      <c r="F21" s="26">
        <f>E21/' 2019'!$O$1</f>
        <v>1746235.3175393189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219040211</v>
      </c>
      <c r="E22" s="26">
        <v>1585445743</v>
      </c>
      <c r="F22" s="26">
        <f>E22/' 2019'!$O$1</f>
        <v>210424811.59997344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5036610</v>
      </c>
      <c r="E23" s="26">
        <v>7893377</v>
      </c>
      <c r="F23" s="26">
        <f>E23/' 2019'!$O$1</f>
        <v>1047631.1633154157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1891177583</v>
      </c>
      <c r="F24" s="8">
        <f>E24/' 2019'!$O$1</f>
        <v>251002400.02654454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1891.1775829999999</v>
      </c>
      <c r="F25" s="3">
        <f>E25/' 2019'!$O$1</f>
        <v>251.00240002654454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103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56</v>
      </c>
      <c r="C30" s="60"/>
      <c r="D30" s="60" t="s">
        <v>60</v>
      </c>
      <c r="E30" s="60"/>
      <c r="F30" s="60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628205</v>
      </c>
      <c r="E32" s="26">
        <v>2829835</v>
      </c>
      <c r="F32" s="26">
        <f>E32/' 2019'!$O$1</f>
        <v>375583.6485500033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512030</v>
      </c>
      <c r="E33" s="26">
        <v>2570032</v>
      </c>
      <c r="F33" s="26">
        <f>E33/' 2019'!$O$1</f>
        <v>341101.8647554582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6688350</v>
      </c>
      <c r="E34" s="26">
        <v>1847628</v>
      </c>
      <c r="F34" s="26">
        <f>E34/' 2019'!$O$1</f>
        <v>245222.3770654987</v>
      </c>
    </row>
    <row r="35" spans="2:18" ht="12.9" customHeight="1" x14ac:dyDescent="0.2">
      <c r="B35" s="18" t="s">
        <v>5</v>
      </c>
      <c r="C35" s="18" t="s">
        <v>20</v>
      </c>
      <c r="D35" s="26">
        <v>429080</v>
      </c>
      <c r="E35" s="26">
        <v>419758</v>
      </c>
      <c r="F35" s="26">
        <f>E35/' 2019'!$O$1</f>
        <v>55711.460614506599</v>
      </c>
    </row>
    <row r="36" spans="2:18" ht="12.9" customHeight="1" x14ac:dyDescent="0.2">
      <c r="B36" s="18" t="s">
        <v>6</v>
      </c>
      <c r="C36" s="18" t="s">
        <v>21</v>
      </c>
      <c r="D36" s="26">
        <v>125200355</v>
      </c>
      <c r="E36" s="26">
        <v>2758596</v>
      </c>
      <c r="F36" s="26">
        <f>E36/' 2019'!$O$1</f>
        <v>366128.60840135376</v>
      </c>
    </row>
    <row r="37" spans="2:18" ht="12.9" customHeight="1" x14ac:dyDescent="0.2">
      <c r="B37" s="18" t="s">
        <v>7</v>
      </c>
      <c r="C37" s="18" t="s">
        <v>22</v>
      </c>
      <c r="D37" s="26">
        <v>4585000</v>
      </c>
      <c r="E37" s="26">
        <v>281913</v>
      </c>
      <c r="F37" s="26">
        <f>E37/' 2019'!$O$1</f>
        <v>37416.285088592471</v>
      </c>
    </row>
    <row r="38" spans="2:18" ht="12.9" customHeight="1" x14ac:dyDescent="0.2">
      <c r="B38" s="18" t="s">
        <v>8</v>
      </c>
      <c r="C38" s="18" t="s">
        <v>23</v>
      </c>
      <c r="D38" s="26">
        <v>739963</v>
      </c>
      <c r="E38" s="26">
        <v>540801</v>
      </c>
      <c r="F38" s="26">
        <f>E38/' 2019'!$O$1</f>
        <v>71776.627513438187</v>
      </c>
    </row>
    <row r="39" spans="2:18" ht="12.9" customHeight="1" x14ac:dyDescent="0.2">
      <c r="B39" s="18" t="s">
        <v>38</v>
      </c>
      <c r="C39" s="18" t="s">
        <v>39</v>
      </c>
      <c r="D39" s="26">
        <v>589400</v>
      </c>
      <c r="E39" s="26">
        <v>61660</v>
      </c>
      <c r="F39" s="26">
        <f>E39/' 2019'!$O$1</f>
        <v>8183.6883668458422</v>
      </c>
    </row>
    <row r="40" spans="2:18" ht="12.9" customHeight="1" x14ac:dyDescent="0.2">
      <c r="B40" s="18" t="s">
        <v>9</v>
      </c>
      <c r="C40" s="18" t="s">
        <v>24</v>
      </c>
      <c r="D40" s="26">
        <v>1657801</v>
      </c>
      <c r="E40" s="26">
        <v>1129206</v>
      </c>
      <c r="F40" s="26">
        <f>E40/' 2019'!$O$1</f>
        <v>149871.39159864621</v>
      </c>
    </row>
    <row r="41" spans="2:18" ht="12.9" customHeight="1" x14ac:dyDescent="0.2">
      <c r="B41" s="18" t="s">
        <v>10</v>
      </c>
      <c r="C41" s="18" t="s">
        <v>25</v>
      </c>
      <c r="D41" s="26">
        <v>1822175</v>
      </c>
      <c r="E41" s="26">
        <v>12225222</v>
      </c>
      <c r="F41" s="26">
        <f>E41/' 2019'!$O$1</f>
        <v>1622565.7973322715</v>
      </c>
    </row>
    <row r="42" spans="2:18" ht="12.9" customHeight="1" x14ac:dyDescent="0.2">
      <c r="B42" s="18" t="s">
        <v>11</v>
      </c>
      <c r="C42" s="18" t="s">
        <v>26</v>
      </c>
      <c r="D42" s="26">
        <v>974084</v>
      </c>
      <c r="E42" s="26">
        <v>8060024</v>
      </c>
      <c r="F42" s="26">
        <f>E42/' 2019'!$O$1</f>
        <v>1069749.0211692879</v>
      </c>
    </row>
    <row r="43" spans="2:18" ht="12.9" customHeight="1" x14ac:dyDescent="0.2">
      <c r="B43" s="18" t="s">
        <v>12</v>
      </c>
      <c r="C43" s="18" t="s">
        <v>27</v>
      </c>
      <c r="D43" s="26">
        <v>3000242</v>
      </c>
      <c r="E43" s="26">
        <v>20017356</v>
      </c>
      <c r="F43" s="26">
        <f>E43/' 2019'!$O$1</f>
        <v>2656759.7053553653</v>
      </c>
    </row>
    <row r="44" spans="2:18" ht="12.9" customHeight="1" x14ac:dyDescent="0.2">
      <c r="B44" s="18" t="s">
        <v>13</v>
      </c>
      <c r="C44" s="18" t="s">
        <v>28</v>
      </c>
      <c r="D44" s="26">
        <v>5316190</v>
      </c>
      <c r="E44" s="26">
        <v>350334</v>
      </c>
      <c r="F44" s="26">
        <f>E44/' 2019'!$O$1</f>
        <v>46497.312363129604</v>
      </c>
    </row>
    <row r="45" spans="2:18" ht="12.9" customHeight="1" x14ac:dyDescent="0.2">
      <c r="B45" s="18" t="s">
        <v>40</v>
      </c>
      <c r="C45" s="18" t="s">
        <v>41</v>
      </c>
      <c r="D45" s="26">
        <v>6460</v>
      </c>
      <c r="E45" s="26">
        <v>10286</v>
      </c>
      <c r="F45" s="26">
        <f>E45/' 2019'!$O$1</f>
        <v>1365.1868073528435</v>
      </c>
    </row>
    <row r="46" spans="2:18" ht="12.9" customHeight="1" x14ac:dyDescent="0.2">
      <c r="B46" s="12" t="s">
        <v>42</v>
      </c>
      <c r="C46" s="12" t="s">
        <v>43</v>
      </c>
      <c r="D46" s="26">
        <v>3076</v>
      </c>
      <c r="E46" s="26">
        <v>11860</v>
      </c>
      <c r="F46" s="26">
        <f>E46/' 2019'!$O$1</f>
        <v>1574.0925077974648</v>
      </c>
    </row>
    <row r="47" spans="2:18" ht="12.9" customHeight="1" x14ac:dyDescent="0.2">
      <c r="B47" s="18" t="s">
        <v>14</v>
      </c>
      <c r="C47" s="18" t="s">
        <v>29</v>
      </c>
      <c r="D47" s="26">
        <v>3318989</v>
      </c>
      <c r="E47" s="26">
        <v>12765512</v>
      </c>
      <c r="F47" s="26">
        <f>E47/' 2019'!$O$1</f>
        <v>1694274.6034906097</v>
      </c>
    </row>
    <row r="48" spans="2:18" ht="12.9" customHeight="1" x14ac:dyDescent="0.2">
      <c r="B48" s="18" t="s">
        <v>15</v>
      </c>
      <c r="C48" s="18" t="s">
        <v>30</v>
      </c>
      <c r="D48" s="26">
        <v>100571347</v>
      </c>
      <c r="E48" s="26">
        <v>745773445</v>
      </c>
      <c r="F48" s="26">
        <f>E48/' 2019'!$O$1</f>
        <v>98981146.06145066</v>
      </c>
    </row>
    <row r="49" spans="2:6" ht="12.9" customHeight="1" x14ac:dyDescent="0.2">
      <c r="B49" s="18" t="s">
        <v>16</v>
      </c>
      <c r="C49" s="18" t="s">
        <v>31</v>
      </c>
      <c r="D49" s="26">
        <v>1320210</v>
      </c>
      <c r="E49" s="26">
        <v>2158310</v>
      </c>
      <c r="F49" s="26">
        <f>E49/' 2019'!$O$1</f>
        <v>286456.96462937153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813811778</v>
      </c>
      <c r="F50" s="8">
        <f>E50/' 2019'!$O$1</f>
        <v>108011384.69706018</v>
      </c>
    </row>
    <row r="51" spans="2:6" ht="12.9" customHeight="1" x14ac:dyDescent="0.2">
      <c r="B51" s="9" t="s">
        <v>122</v>
      </c>
      <c r="C51" s="2"/>
      <c r="D51" s="10"/>
      <c r="E51" s="3">
        <f>+E50/1000000</f>
        <v>813.811778</v>
      </c>
      <c r="F51" s="3">
        <f>E51/' 2019'!$O$1</f>
        <v>108.01138469706018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104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2019'!$O$1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2019'!$O$1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2019'!$O$1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2019'!$O$1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2019'!$O$1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2019'!$O$1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2019'!$O$1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2019'!$O$1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2019'!$O$1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2019'!$O$1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2019'!$O$1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2019'!$O$1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2019'!$O$1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 2019'!$O$1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2019'!$O$1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 2019'!$O$1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 2019'!$O$1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105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59"/>
      <c r="C79" s="59"/>
      <c r="D79" s="59"/>
      <c r="E79" s="59"/>
      <c r="F79" s="58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1891.1775829999999</v>
      </c>
      <c r="F81" s="6">
        <f>E81/' 2019'!$O$1</f>
        <v>251.00240002654454</v>
      </c>
    </row>
    <row r="82" spans="2:6" ht="12.9" customHeight="1" x14ac:dyDescent="0.2">
      <c r="B82" s="5" t="s">
        <v>37</v>
      </c>
      <c r="C82" s="5"/>
      <c r="D82" s="5"/>
      <c r="E82" s="11">
        <f>+E51</f>
        <v>813.811778</v>
      </c>
      <c r="F82" s="11">
        <f>E82/' 2019'!$O$1</f>
        <v>108.01138469706018</v>
      </c>
    </row>
    <row r="85" spans="2:6" ht="12.9" customHeight="1" x14ac:dyDescent="0.2">
      <c r="B85" s="57" t="s">
        <v>125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106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1864515</v>
      </c>
      <c r="E6" s="26">
        <v>8264892</v>
      </c>
      <c r="F6" s="26">
        <f>E6/' 2019'!$O$1</f>
        <v>1096939.6774835754</v>
      </c>
    </row>
    <row r="7" spans="2:6" ht="12.9" customHeight="1" x14ac:dyDescent="0.2">
      <c r="B7" s="18" t="s">
        <v>3</v>
      </c>
      <c r="C7" s="18" t="s">
        <v>18</v>
      </c>
      <c r="D7" s="26">
        <v>1699873</v>
      </c>
      <c r="E7" s="26">
        <v>8442872</v>
      </c>
      <c r="F7" s="26">
        <f>E7/' 2019'!$O$1</f>
        <v>1120561.6829252106</v>
      </c>
    </row>
    <row r="8" spans="2:6" ht="12.9" customHeight="1" x14ac:dyDescent="0.2">
      <c r="B8" s="18" t="s">
        <v>4</v>
      </c>
      <c r="C8" s="18" t="s">
        <v>19</v>
      </c>
      <c r="D8" s="26">
        <v>7292940</v>
      </c>
      <c r="E8" s="26">
        <v>2031425</v>
      </c>
      <c r="F8" s="26">
        <f>E8/' 2019'!$O$1</f>
        <v>269616.4310836817</v>
      </c>
    </row>
    <row r="9" spans="2:6" ht="12.9" customHeight="1" x14ac:dyDescent="0.2">
      <c r="B9" s="18" t="s">
        <v>5</v>
      </c>
      <c r="C9" s="18" t="s">
        <v>20</v>
      </c>
      <c r="D9" s="26">
        <v>3967080</v>
      </c>
      <c r="E9" s="26">
        <v>3904332</v>
      </c>
      <c r="F9" s="26">
        <f>E9/' 2019'!$O$1</f>
        <v>518193.90802309377</v>
      </c>
    </row>
    <row r="10" spans="2:6" ht="12.9" customHeight="1" x14ac:dyDescent="0.2">
      <c r="B10" s="18" t="s">
        <v>6</v>
      </c>
      <c r="C10" s="18" t="s">
        <v>21</v>
      </c>
      <c r="D10" s="26">
        <v>198646420</v>
      </c>
      <c r="E10" s="26">
        <v>4199862</v>
      </c>
      <c r="F10" s="26">
        <f>E10/' 2019'!$O$1</f>
        <v>557417.47959386813</v>
      </c>
    </row>
    <row r="11" spans="2:6" ht="12.9" customHeight="1" x14ac:dyDescent="0.2">
      <c r="B11" s="18" t="s">
        <v>7</v>
      </c>
      <c r="C11" s="18" t="s">
        <v>22</v>
      </c>
      <c r="D11" s="26">
        <v>30926000</v>
      </c>
      <c r="E11" s="26">
        <v>1746155</v>
      </c>
      <c r="F11" s="26">
        <f>E11/' 2019'!$O$1</f>
        <v>231754.59552724136</v>
      </c>
    </row>
    <row r="12" spans="2:6" ht="12.9" customHeight="1" x14ac:dyDescent="0.2">
      <c r="B12" s="18" t="s">
        <v>8</v>
      </c>
      <c r="C12" s="18" t="s">
        <v>23</v>
      </c>
      <c r="D12" s="26">
        <v>1871820</v>
      </c>
      <c r="E12" s="26">
        <v>1339125</v>
      </c>
      <c r="F12" s="26">
        <f>E12/' 2019'!$O$1</f>
        <v>177732.43081823611</v>
      </c>
    </row>
    <row r="13" spans="2:6" ht="12.9" customHeight="1" x14ac:dyDescent="0.2">
      <c r="B13" s="18" t="s">
        <v>38</v>
      </c>
      <c r="C13" s="18" t="s">
        <v>39</v>
      </c>
      <c r="D13" s="26">
        <v>225800</v>
      </c>
      <c r="E13" s="26">
        <v>20364</v>
      </c>
      <c r="F13" s="26">
        <f>E13/' 2019'!$O$1</f>
        <v>2702.7672705554446</v>
      </c>
    </row>
    <row r="14" spans="2:6" ht="12.9" customHeight="1" x14ac:dyDescent="0.2">
      <c r="B14" s="18" t="s">
        <v>9</v>
      </c>
      <c r="C14" s="18" t="s">
        <v>24</v>
      </c>
      <c r="D14" s="26">
        <v>4810410</v>
      </c>
      <c r="E14" s="26">
        <v>3233232</v>
      </c>
      <c r="F14" s="26">
        <f>E14/' 2019'!$O$1</f>
        <v>429123.63129603822</v>
      </c>
    </row>
    <row r="15" spans="2:6" ht="12.9" customHeight="1" x14ac:dyDescent="0.2">
      <c r="B15" s="18" t="s">
        <v>10</v>
      </c>
      <c r="C15" s="18" t="s">
        <v>25</v>
      </c>
      <c r="D15" s="26">
        <v>7906472</v>
      </c>
      <c r="E15" s="26">
        <v>52503573</v>
      </c>
      <c r="F15" s="26">
        <f>E15/' 2019'!$O$1</f>
        <v>6968421.6603623331</v>
      </c>
    </row>
    <row r="16" spans="2:6" ht="12.9" customHeight="1" x14ac:dyDescent="0.2">
      <c r="B16" s="18" t="s">
        <v>11</v>
      </c>
      <c r="C16" s="18" t="s">
        <v>26</v>
      </c>
      <c r="D16" s="26">
        <v>2739348</v>
      </c>
      <c r="E16" s="26">
        <v>22635027</v>
      </c>
      <c r="F16" s="26">
        <f>E16/' 2019'!$O$1</f>
        <v>3004184.3519808878</v>
      </c>
    </row>
    <row r="17" spans="2:18" ht="12.9" customHeight="1" x14ac:dyDescent="0.2">
      <c r="B17" s="18" t="s">
        <v>12</v>
      </c>
      <c r="C17" s="18" t="s">
        <v>27</v>
      </c>
      <c r="D17" s="26">
        <v>19150085</v>
      </c>
      <c r="E17" s="26">
        <v>126451746</v>
      </c>
      <c r="F17" s="26">
        <f>E17/' 2019'!$O$1</f>
        <v>16783030.858052954</v>
      </c>
    </row>
    <row r="18" spans="2:18" ht="12.9" customHeight="1" x14ac:dyDescent="0.2">
      <c r="B18" s="18" t="s">
        <v>13</v>
      </c>
      <c r="C18" s="18" t="s">
        <v>28</v>
      </c>
      <c r="D18" s="26">
        <v>7584575</v>
      </c>
      <c r="E18" s="26">
        <v>661378</v>
      </c>
      <c r="F18" s="26">
        <f>E18/' 2019'!$O$1</f>
        <v>87779.945583648543</v>
      </c>
    </row>
    <row r="19" spans="2:18" ht="12.9" customHeight="1" x14ac:dyDescent="0.2">
      <c r="B19" s="18" t="s">
        <v>40</v>
      </c>
      <c r="C19" s="18" t="s">
        <v>41</v>
      </c>
      <c r="D19" s="26">
        <v>13943</v>
      </c>
      <c r="E19" s="26">
        <v>18962</v>
      </c>
      <c r="F19" s="26">
        <f>E19/' 2019'!$O$1</f>
        <v>2516.6898931581391</v>
      </c>
    </row>
    <row r="20" spans="2:18" ht="12.9" customHeight="1" x14ac:dyDescent="0.2">
      <c r="B20" s="18" t="s">
        <v>42</v>
      </c>
      <c r="C20" s="18" t="s">
        <v>43</v>
      </c>
      <c r="D20" s="26">
        <v>2738</v>
      </c>
      <c r="E20" s="26">
        <v>9047</v>
      </c>
      <c r="F20" s="26">
        <f>E20/' 2019'!$O$1</f>
        <v>1200.7432477271218</v>
      </c>
    </row>
    <row r="21" spans="2:18" ht="12.9" customHeight="1" x14ac:dyDescent="0.2">
      <c r="B21" s="18" t="s">
        <v>14</v>
      </c>
      <c r="C21" s="18" t="s">
        <v>29</v>
      </c>
      <c r="D21" s="26">
        <v>3296946</v>
      </c>
      <c r="E21" s="26">
        <v>12280192</v>
      </c>
      <c r="F21" s="26">
        <f>E21/' 2019'!$O$1</f>
        <v>1629861.5701108235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166006223</v>
      </c>
      <c r="E22" s="26">
        <v>1214903723</v>
      </c>
      <c r="F22" s="26">
        <f>E22/' 2019'!$O$1</f>
        <v>161245434.06994492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1405900</v>
      </c>
      <c r="E23" s="26">
        <v>238801</v>
      </c>
      <c r="F23" s="26">
        <f>E23/' 2019'!$O$1</f>
        <v>31694.339372221115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1462884708</v>
      </c>
      <c r="F24" s="8">
        <f>E24/' 2019'!$O$1</f>
        <v>194158166.83257017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1462.884708</v>
      </c>
      <c r="F25" s="3">
        <f>E25/' 2019'!$O$1</f>
        <v>194.15816683257017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107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56</v>
      </c>
      <c r="C30" s="60"/>
      <c r="D30" s="60" t="s">
        <v>60</v>
      </c>
      <c r="E30" s="60"/>
      <c r="F30" s="60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334570</v>
      </c>
      <c r="E32" s="26">
        <v>1514428</v>
      </c>
      <c r="F32" s="26">
        <f>E32/' 2019'!$O$1</f>
        <v>200999.1373017453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306875</v>
      </c>
      <c r="E33" s="26">
        <v>1556468</v>
      </c>
      <c r="F33" s="26">
        <f>E33/' 2019'!$O$1</f>
        <v>206578.80416749619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3236240</v>
      </c>
      <c r="E34" s="26">
        <v>941241</v>
      </c>
      <c r="F34" s="26">
        <f>E34/' 2019'!$O$1</f>
        <v>124924.14891499103</v>
      </c>
    </row>
    <row r="35" spans="2:18" ht="12.9" customHeight="1" x14ac:dyDescent="0.2">
      <c r="B35" s="18" t="s">
        <v>5</v>
      </c>
      <c r="C35" s="18" t="s">
        <v>20</v>
      </c>
      <c r="D35" s="26">
        <v>330460</v>
      </c>
      <c r="E35" s="26">
        <v>325844</v>
      </c>
      <c r="F35" s="26">
        <f>E35/' 2019'!$O$1</f>
        <v>43246.930785055411</v>
      </c>
    </row>
    <row r="36" spans="2:18" ht="12.9" customHeight="1" x14ac:dyDescent="0.2">
      <c r="B36" s="18" t="s">
        <v>6</v>
      </c>
      <c r="C36" s="18" t="s">
        <v>21</v>
      </c>
      <c r="D36" s="26">
        <v>145508185</v>
      </c>
      <c r="E36" s="26">
        <v>3213049</v>
      </c>
      <c r="F36" s="26">
        <f>E36/' 2019'!$O$1</f>
        <v>426444.8868538058</v>
      </c>
    </row>
    <row r="37" spans="2:18" ht="12.9" customHeight="1" x14ac:dyDescent="0.2">
      <c r="B37" s="18" t="s">
        <v>7</v>
      </c>
      <c r="C37" s="18" t="s">
        <v>22</v>
      </c>
      <c r="D37" s="26">
        <v>2898000</v>
      </c>
      <c r="E37" s="26">
        <v>179757</v>
      </c>
      <c r="F37" s="26">
        <f>E37/' 2019'!$O$1</f>
        <v>23857.853872187934</v>
      </c>
    </row>
    <row r="38" spans="2:18" ht="12.9" customHeight="1" x14ac:dyDescent="0.2">
      <c r="B38" s="18" t="s">
        <v>8</v>
      </c>
      <c r="C38" s="18" t="s">
        <v>23</v>
      </c>
      <c r="D38" s="26">
        <v>616150</v>
      </c>
      <c r="E38" s="26">
        <v>448864</v>
      </c>
      <c r="F38" s="26">
        <f>E38/' 2019'!$O$1</f>
        <v>59574.490676222704</v>
      </c>
    </row>
    <row r="39" spans="2:18" ht="12.9" customHeight="1" x14ac:dyDescent="0.2">
      <c r="B39" s="18" t="s">
        <v>38</v>
      </c>
      <c r="C39" s="18" t="s">
        <v>39</v>
      </c>
      <c r="D39" s="26">
        <v>265340</v>
      </c>
      <c r="E39" s="26">
        <v>28153</v>
      </c>
      <c r="F39" s="26">
        <f>E39/' 2019'!$O$1</f>
        <v>3736.5452252969671</v>
      </c>
    </row>
    <row r="40" spans="2:18" ht="12.9" customHeight="1" x14ac:dyDescent="0.2">
      <c r="B40" s="18" t="s">
        <v>9</v>
      </c>
      <c r="C40" s="18" t="s">
        <v>24</v>
      </c>
      <c r="D40" s="26">
        <v>1228640</v>
      </c>
      <c r="E40" s="26">
        <v>839912</v>
      </c>
      <c r="F40" s="26">
        <f>E40/' 2019'!$O$1</f>
        <v>111475.4794611454</v>
      </c>
    </row>
    <row r="41" spans="2:18" ht="12.9" customHeight="1" x14ac:dyDescent="0.2">
      <c r="B41" s="18" t="s">
        <v>10</v>
      </c>
      <c r="C41" s="18" t="s">
        <v>25</v>
      </c>
      <c r="D41" s="26">
        <v>1762895</v>
      </c>
      <c r="E41" s="26">
        <v>11868338</v>
      </c>
      <c r="F41" s="26">
        <f>E41/' 2019'!$O$1</f>
        <v>1575199.1505740262</v>
      </c>
    </row>
    <row r="42" spans="2:18" ht="12.9" customHeight="1" x14ac:dyDescent="0.2">
      <c r="B42" s="18" t="s">
        <v>11</v>
      </c>
      <c r="C42" s="18" t="s">
        <v>26</v>
      </c>
      <c r="D42" s="26">
        <v>760197</v>
      </c>
      <c r="E42" s="26">
        <v>6439033</v>
      </c>
      <c r="F42" s="26">
        <f>E42/' 2019'!$O$1</f>
        <v>854606.54323445482</v>
      </c>
    </row>
    <row r="43" spans="2:18" ht="12.9" customHeight="1" x14ac:dyDescent="0.2">
      <c r="B43" s="18" t="s">
        <v>12</v>
      </c>
      <c r="C43" s="18" t="s">
        <v>27</v>
      </c>
      <c r="D43" s="26">
        <v>2466603</v>
      </c>
      <c r="E43" s="26">
        <v>16594887</v>
      </c>
      <c r="F43" s="26">
        <f>E43/' 2019'!$O$1</f>
        <v>2202520.0079633682</v>
      </c>
    </row>
    <row r="44" spans="2:18" ht="12.9" customHeight="1" x14ac:dyDescent="0.2">
      <c r="B44" s="18" t="s">
        <v>13</v>
      </c>
      <c r="C44" s="18" t="s">
        <v>28</v>
      </c>
      <c r="D44" s="26">
        <v>8053240</v>
      </c>
      <c r="E44" s="26">
        <v>539999</v>
      </c>
      <c r="F44" s="26">
        <f>E44/' 2019'!$O$1</f>
        <v>71670.183821089653</v>
      </c>
    </row>
    <row r="45" spans="2:18" ht="12.9" customHeight="1" x14ac:dyDescent="0.2">
      <c r="B45" s="18" t="s">
        <v>40</v>
      </c>
      <c r="C45" s="18" t="s">
        <v>41</v>
      </c>
      <c r="D45" s="26">
        <v>12072</v>
      </c>
      <c r="E45" s="26">
        <v>19267</v>
      </c>
      <c r="F45" s="26">
        <f>E45/' 2019'!$O$1</f>
        <v>2557.1703497245999</v>
      </c>
    </row>
    <row r="46" spans="2:18" ht="12.9" customHeight="1" x14ac:dyDescent="0.2">
      <c r="B46" s="12" t="s">
        <v>42</v>
      </c>
      <c r="C46" s="12" t="s">
        <v>43</v>
      </c>
      <c r="D46" s="26">
        <v>2335</v>
      </c>
      <c r="E46" s="26">
        <v>9060</v>
      </c>
      <c r="F46" s="26">
        <f>E46/' 2019'!$O$1</f>
        <v>1202.4686442365121</v>
      </c>
    </row>
    <row r="47" spans="2:18" ht="12.9" customHeight="1" x14ac:dyDescent="0.2">
      <c r="B47" s="18" t="s">
        <v>14</v>
      </c>
      <c r="C47" s="18" t="s">
        <v>29</v>
      </c>
      <c r="D47" s="26">
        <v>3171373</v>
      </c>
      <c r="E47" s="26">
        <v>12311733</v>
      </c>
      <c r="F47" s="26">
        <f>E47/' 2019'!$O$1</f>
        <v>1634047.7802110291</v>
      </c>
    </row>
    <row r="48" spans="2:18" ht="12.9" customHeight="1" x14ac:dyDescent="0.2">
      <c r="B48" s="18" t="s">
        <v>15</v>
      </c>
      <c r="C48" s="18" t="s">
        <v>30</v>
      </c>
      <c r="D48" s="26">
        <v>82827024</v>
      </c>
      <c r="E48" s="26">
        <v>616709813</v>
      </c>
      <c r="F48" s="26">
        <f>E48/' 2019'!$O$1</f>
        <v>81851458.358218849</v>
      </c>
    </row>
    <row r="49" spans="2:6" ht="12.9" customHeight="1" x14ac:dyDescent="0.2">
      <c r="B49" s="18" t="s">
        <v>16</v>
      </c>
      <c r="C49" s="18" t="s">
        <v>31</v>
      </c>
      <c r="D49" s="26">
        <v>386690</v>
      </c>
      <c r="E49" s="26">
        <v>661740</v>
      </c>
      <c r="F49" s="26">
        <f>E49/' 2019'!$O$1</f>
        <v>87827.991240294636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674201586</v>
      </c>
      <c r="F50" s="8">
        <f>E50/' 2019'!$O$1</f>
        <v>89481927.931515023</v>
      </c>
    </row>
    <row r="51" spans="2:6" ht="12.9" customHeight="1" x14ac:dyDescent="0.2">
      <c r="B51" s="9" t="s">
        <v>122</v>
      </c>
      <c r="C51" s="2"/>
      <c r="D51" s="10"/>
      <c r="E51" s="3">
        <f>+E50/1000000</f>
        <v>674.20158600000002</v>
      </c>
      <c r="F51" s="3">
        <f>E51/' 2019'!$O$1</f>
        <v>89.481927931515031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108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2019'!$O$1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2019'!$O$1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2019'!$O$1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2019'!$O$1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2019'!$O$1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2019'!$O$1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2019'!$O$1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2019'!$O$1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2019'!$O$1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2019'!$O$1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2019'!$O$1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2019'!$O$1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2019'!$O$1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 2019'!$O$1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2019'!$O$1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 2019'!$O$1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 2019'!$O$1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109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59"/>
      <c r="C79" s="59"/>
      <c r="D79" s="59"/>
      <c r="E79" s="59"/>
      <c r="F79" s="58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1462.884708</v>
      </c>
      <c r="F81" s="6">
        <f>E81/' 2019'!$O$1</f>
        <v>194.15816683257017</v>
      </c>
    </row>
    <row r="82" spans="2:6" ht="12.9" customHeight="1" x14ac:dyDescent="0.2">
      <c r="B82" s="5" t="s">
        <v>37</v>
      </c>
      <c r="C82" s="5"/>
      <c r="D82" s="5"/>
      <c r="E82" s="11">
        <f>+E51</f>
        <v>674.20158600000002</v>
      </c>
      <c r="F82" s="11">
        <f>E82/' 2019'!$O$1</f>
        <v>89.481927931515031</v>
      </c>
    </row>
    <row r="85" spans="2:6" ht="12.9" customHeight="1" x14ac:dyDescent="0.2">
      <c r="B85" s="57" t="s">
        <v>125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5" width="9.28515625" style="21"/>
    <col min="16" max="23" width="9.28515625" style="21" customWidth="1"/>
    <col min="24" max="16384" width="9.28515625" style="21"/>
  </cols>
  <sheetData>
    <row r="2" spans="2:23" ht="12.9" customHeight="1" x14ac:dyDescent="0.3">
      <c r="B2" s="17" t="s">
        <v>110</v>
      </c>
      <c r="C2" s="16"/>
      <c r="D2" s="29"/>
      <c r="E2" s="29"/>
      <c r="F2" s="29"/>
    </row>
    <row r="3" spans="2:23" ht="12.9" customHeight="1" x14ac:dyDescent="0.2">
      <c r="B3" s="23"/>
      <c r="C3" s="29"/>
      <c r="D3" s="29"/>
      <c r="E3" s="29"/>
      <c r="F3" s="29"/>
    </row>
    <row r="4" spans="2:23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23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  <c r="R5" s="26"/>
      <c r="S5" s="26"/>
      <c r="T5" s="26"/>
      <c r="U5" s="26"/>
    </row>
    <row r="6" spans="2:23" ht="12.9" customHeight="1" x14ac:dyDescent="0.2">
      <c r="B6" s="18" t="s">
        <v>2</v>
      </c>
      <c r="C6" s="18" t="s">
        <v>17</v>
      </c>
      <c r="D6" s="26">
        <v>1132964</v>
      </c>
      <c r="E6" s="26">
        <v>5088990</v>
      </c>
      <c r="F6" s="26">
        <f>E6/' 2019'!$O$1</f>
        <v>675425.04479394783</v>
      </c>
      <c r="R6" s="26"/>
      <c r="S6" s="26"/>
      <c r="T6" s="26"/>
      <c r="U6" s="26"/>
    </row>
    <row r="7" spans="2:23" ht="12.9" customHeight="1" x14ac:dyDescent="0.2">
      <c r="B7" s="18" t="s">
        <v>3</v>
      </c>
      <c r="C7" s="18" t="s">
        <v>18</v>
      </c>
      <c r="D7" s="26">
        <v>712000</v>
      </c>
      <c r="E7" s="26">
        <v>3523035</v>
      </c>
      <c r="F7" s="26">
        <f>E7/' 2019'!$O$1</f>
        <v>467587.0993430221</v>
      </c>
      <c r="R7" s="26"/>
      <c r="S7" s="26"/>
      <c r="T7" s="26"/>
      <c r="U7" s="26"/>
    </row>
    <row r="8" spans="2:23" ht="12.9" customHeight="1" x14ac:dyDescent="0.2">
      <c r="B8" s="18" t="s">
        <v>4</v>
      </c>
      <c r="C8" s="18" t="s">
        <v>19</v>
      </c>
      <c r="D8" s="26">
        <v>4629320</v>
      </c>
      <c r="E8" s="26">
        <v>1313371</v>
      </c>
      <c r="F8" s="26">
        <f>E8/' 2019'!$O$1</f>
        <v>174314.28761032582</v>
      </c>
      <c r="R8" s="26"/>
      <c r="S8" s="26"/>
      <c r="T8" s="26"/>
      <c r="U8" s="26"/>
    </row>
    <row r="9" spans="2:23" ht="12.9" customHeight="1" x14ac:dyDescent="0.2">
      <c r="B9" s="18" t="s">
        <v>5</v>
      </c>
      <c r="C9" s="18" t="s">
        <v>20</v>
      </c>
      <c r="D9" s="26">
        <v>2265860</v>
      </c>
      <c r="E9" s="26">
        <v>2223083</v>
      </c>
      <c r="F9" s="26">
        <f>E9/' 2019'!$O$1</f>
        <v>295053.81909881212</v>
      </c>
      <c r="R9" s="26"/>
      <c r="S9" s="26"/>
      <c r="T9" s="26"/>
      <c r="U9" s="26"/>
      <c r="V9" s="26"/>
      <c r="W9" s="26"/>
    </row>
    <row r="10" spans="2:23" ht="12.9" customHeight="1" x14ac:dyDescent="0.2">
      <c r="B10" s="18" t="s">
        <v>6</v>
      </c>
      <c r="C10" s="18" t="s">
        <v>21</v>
      </c>
      <c r="D10" s="26">
        <v>180920800</v>
      </c>
      <c r="E10" s="26">
        <v>3814236</v>
      </c>
      <c r="F10" s="26">
        <f>E10/' 2019'!$O$1</f>
        <v>506236.11387616961</v>
      </c>
      <c r="R10" s="26"/>
      <c r="S10" s="26"/>
      <c r="T10" s="26"/>
      <c r="U10" s="26"/>
      <c r="V10" s="26"/>
      <c r="W10" s="26"/>
    </row>
    <row r="11" spans="2:23" ht="12.9" customHeight="1" x14ac:dyDescent="0.2">
      <c r="B11" s="18" t="s">
        <v>7</v>
      </c>
      <c r="C11" s="18" t="s">
        <v>22</v>
      </c>
      <c r="D11" s="26">
        <v>7748000</v>
      </c>
      <c r="E11" s="26">
        <v>431426</v>
      </c>
      <c r="F11" s="26">
        <f>E11/' 2019'!$O$1</f>
        <v>57260.070343088453</v>
      </c>
      <c r="R11" s="26"/>
      <c r="S11" s="26"/>
      <c r="T11" s="26"/>
      <c r="U11" s="26"/>
      <c r="V11" s="26"/>
      <c r="W11" s="26"/>
    </row>
    <row r="12" spans="2:23" ht="12.9" customHeight="1" x14ac:dyDescent="0.2">
      <c r="B12" s="18" t="s">
        <v>8</v>
      </c>
      <c r="C12" s="18" t="s">
        <v>23</v>
      </c>
      <c r="D12" s="26">
        <v>1199020</v>
      </c>
      <c r="E12" s="26">
        <v>853936</v>
      </c>
      <c r="F12" s="26">
        <f>E12/' 2019'!$O$1</f>
        <v>113336.78412635211</v>
      </c>
      <c r="R12" s="26"/>
      <c r="S12" s="26"/>
      <c r="T12" s="26"/>
      <c r="U12" s="26"/>
      <c r="V12" s="26"/>
      <c r="W12" s="26"/>
    </row>
    <row r="13" spans="2:23" ht="12.9" customHeight="1" x14ac:dyDescent="0.2">
      <c r="B13" s="18" t="s">
        <v>38</v>
      </c>
      <c r="C13" s="18" t="s">
        <v>39</v>
      </c>
      <c r="D13" s="26">
        <v>195450</v>
      </c>
      <c r="E13" s="26">
        <v>17593</v>
      </c>
      <c r="F13" s="26">
        <f>E13/' 2019'!$O$1</f>
        <v>2334.9923684385162</v>
      </c>
      <c r="R13" s="26"/>
      <c r="S13" s="26"/>
      <c r="T13" s="26"/>
      <c r="U13" s="32"/>
      <c r="V13" s="26"/>
      <c r="W13" s="26"/>
    </row>
    <row r="14" spans="2:23" ht="12.9" customHeight="1" x14ac:dyDescent="0.2">
      <c r="B14" s="18" t="s">
        <v>9</v>
      </c>
      <c r="C14" s="18" t="s">
        <v>24</v>
      </c>
      <c r="D14" s="26">
        <v>5958440</v>
      </c>
      <c r="E14" s="26">
        <v>4104475</v>
      </c>
      <c r="F14" s="26">
        <f>E14/' 2019'!$O$1</f>
        <v>544757.44906762219</v>
      </c>
      <c r="R14" s="26"/>
      <c r="S14" s="26"/>
      <c r="T14" s="26"/>
      <c r="U14" s="26"/>
      <c r="V14" s="26"/>
      <c r="W14" s="26"/>
    </row>
    <row r="15" spans="2:23" ht="12.9" customHeight="1" x14ac:dyDescent="0.2">
      <c r="B15" s="18" t="s">
        <v>10</v>
      </c>
      <c r="C15" s="18" t="s">
        <v>25</v>
      </c>
      <c r="D15" s="26">
        <v>10070730</v>
      </c>
      <c r="E15" s="26">
        <v>46986337</v>
      </c>
      <c r="F15" s="26">
        <f>E15/' 2019'!$O$1</f>
        <v>6236158.6037560552</v>
      </c>
      <c r="R15" s="26"/>
      <c r="S15" s="26"/>
      <c r="T15" s="26"/>
      <c r="U15" s="26"/>
      <c r="V15" s="26"/>
      <c r="W15" s="26"/>
    </row>
    <row r="16" spans="2:23" ht="12.9" customHeight="1" x14ac:dyDescent="0.2">
      <c r="B16" s="18" t="s">
        <v>11</v>
      </c>
      <c r="C16" s="18" t="s">
        <v>26</v>
      </c>
      <c r="D16" s="26">
        <v>1499119</v>
      </c>
      <c r="E16" s="26">
        <v>12796631</v>
      </c>
      <c r="F16" s="26">
        <f>E16/' 2019'!$O$1</f>
        <v>1698404.8045656646</v>
      </c>
      <c r="R16" s="26"/>
      <c r="S16" s="26"/>
      <c r="T16" s="26"/>
      <c r="U16" s="26"/>
      <c r="V16" s="26"/>
      <c r="W16" s="26"/>
    </row>
    <row r="17" spans="2:23" ht="12.9" customHeight="1" x14ac:dyDescent="0.2">
      <c r="B17" s="18" t="s">
        <v>12</v>
      </c>
      <c r="C17" s="18" t="s">
        <v>27</v>
      </c>
      <c r="D17" s="26">
        <v>18568424</v>
      </c>
      <c r="E17" s="26">
        <v>123277509</v>
      </c>
      <c r="F17" s="26">
        <f>E17/' 2019'!$O$1</f>
        <v>16361737.208839338</v>
      </c>
      <c r="R17" s="26"/>
      <c r="S17" s="26"/>
      <c r="T17" s="26"/>
      <c r="U17" s="26"/>
      <c r="V17" s="26"/>
      <c r="W17" s="26"/>
    </row>
    <row r="18" spans="2:23" ht="12.9" customHeight="1" x14ac:dyDescent="0.2">
      <c r="B18" s="18" t="s">
        <v>13</v>
      </c>
      <c r="C18" s="18" t="s">
        <v>28</v>
      </c>
      <c r="D18" s="26">
        <v>6088240</v>
      </c>
      <c r="E18" s="26">
        <v>369317</v>
      </c>
      <c r="F18" s="26">
        <f>E18/' 2019'!$O$1</f>
        <v>49016.789435264451</v>
      </c>
      <c r="R18" s="26"/>
      <c r="S18" s="26"/>
      <c r="T18" s="26"/>
      <c r="U18" s="26"/>
      <c r="V18" s="26"/>
      <c r="W18" s="26"/>
    </row>
    <row r="19" spans="2:23" ht="12.9" customHeight="1" x14ac:dyDescent="0.2">
      <c r="B19" s="18" t="s">
        <v>40</v>
      </c>
      <c r="C19" s="18" t="s">
        <v>41</v>
      </c>
      <c r="D19" s="26">
        <v>16906</v>
      </c>
      <c r="E19" s="26">
        <v>23157</v>
      </c>
      <c r="F19" s="26">
        <f>E19/' 2019'!$O$1</f>
        <v>3073.4620744574954</v>
      </c>
      <c r="R19" s="26"/>
      <c r="S19" s="26"/>
      <c r="T19" s="26"/>
      <c r="U19" s="26"/>
      <c r="V19" s="26"/>
      <c r="W19" s="26"/>
    </row>
    <row r="20" spans="2:23" ht="12.9" customHeight="1" x14ac:dyDescent="0.2">
      <c r="B20" s="18" t="s">
        <v>42</v>
      </c>
      <c r="C20" s="18" t="s">
        <v>43</v>
      </c>
      <c r="D20" s="26">
        <v>5980</v>
      </c>
      <c r="E20" s="26">
        <v>20075</v>
      </c>
      <c r="F20" s="26">
        <f>E20/' 2019'!$O$1</f>
        <v>2664.4103789236178</v>
      </c>
      <c r="R20" s="26"/>
      <c r="S20" s="26"/>
      <c r="T20" s="26"/>
      <c r="U20" s="26"/>
      <c r="V20" s="26"/>
      <c r="W20" s="26"/>
    </row>
    <row r="21" spans="2:23" ht="12.9" customHeight="1" x14ac:dyDescent="0.2">
      <c r="B21" s="18" t="s">
        <v>14</v>
      </c>
      <c r="C21" s="18" t="s">
        <v>29</v>
      </c>
      <c r="D21" s="26">
        <v>2731750</v>
      </c>
      <c r="E21" s="26">
        <v>10169994</v>
      </c>
      <c r="F21" s="26">
        <f>E21/' 2019'!$O$1</f>
        <v>1349790.1652398964</v>
      </c>
      <c r="I21" s="6"/>
      <c r="R21" s="26"/>
      <c r="S21" s="26"/>
      <c r="T21" s="26"/>
      <c r="U21" s="26"/>
      <c r="V21" s="26"/>
      <c r="W21" s="26"/>
    </row>
    <row r="22" spans="2:23" ht="12.9" customHeight="1" x14ac:dyDescent="0.2">
      <c r="B22" s="18" t="s">
        <v>15</v>
      </c>
      <c r="C22" s="18" t="s">
        <v>30</v>
      </c>
      <c r="D22" s="26">
        <v>128880443</v>
      </c>
      <c r="E22" s="26">
        <v>946764884</v>
      </c>
      <c r="F22" s="26">
        <f>E22/' 2019'!$O$1</f>
        <v>125657294.31282765</v>
      </c>
      <c r="I22" s="6"/>
      <c r="R22" s="26"/>
      <c r="S22" s="26"/>
      <c r="T22" s="26"/>
      <c r="U22" s="26"/>
      <c r="V22" s="26"/>
      <c r="W22" s="26"/>
    </row>
    <row r="23" spans="2:23" ht="12.9" customHeight="1" x14ac:dyDescent="0.2">
      <c r="B23" s="18" t="s">
        <v>16</v>
      </c>
      <c r="C23" s="18" t="s">
        <v>31</v>
      </c>
      <c r="D23" s="26">
        <v>488850</v>
      </c>
      <c r="E23" s="26">
        <v>822156</v>
      </c>
      <c r="F23" s="26">
        <f>E23/' 2019'!$O$1</f>
        <v>109118.85327493529</v>
      </c>
      <c r="I23" s="6"/>
      <c r="J23" s="6"/>
      <c r="R23" s="26"/>
      <c r="S23" s="26"/>
      <c r="T23" s="26"/>
      <c r="U23" s="26"/>
      <c r="V23" s="26"/>
      <c r="W23" s="26"/>
    </row>
    <row r="24" spans="2:23" s="15" customFormat="1" ht="12.9" customHeight="1" x14ac:dyDescent="0.2">
      <c r="B24" s="7" t="s">
        <v>32</v>
      </c>
      <c r="C24" s="4"/>
      <c r="D24" s="4"/>
      <c r="E24" s="8">
        <f>SUM(E6:E23)</f>
        <v>1162600205</v>
      </c>
      <c r="F24" s="8">
        <f>E24/' 2019'!$O$1</f>
        <v>154303564.27101997</v>
      </c>
      <c r="I24" s="13"/>
      <c r="J24" s="13"/>
      <c r="Q24" s="21"/>
      <c r="R24" s="21"/>
      <c r="S24" s="21"/>
      <c r="T24" s="21"/>
      <c r="U24" s="21"/>
      <c r="V24" s="26"/>
      <c r="W24" s="26"/>
    </row>
    <row r="25" spans="2:23" ht="12.9" customHeight="1" x14ac:dyDescent="0.2">
      <c r="B25" s="9" t="s">
        <v>122</v>
      </c>
      <c r="C25" s="2"/>
      <c r="D25" s="10"/>
      <c r="E25" s="3">
        <f>+E24/1000000</f>
        <v>1162.600205</v>
      </c>
      <c r="F25" s="3">
        <f>E25/' 2019'!$O$1</f>
        <v>154.30356427101995</v>
      </c>
      <c r="J25" s="6"/>
      <c r="V25" s="26"/>
      <c r="W25" s="26"/>
    </row>
    <row r="26" spans="2:23" ht="12.9" customHeight="1" x14ac:dyDescent="0.2">
      <c r="B26" s="22"/>
      <c r="D26" s="19"/>
      <c r="E26" s="19"/>
      <c r="F26" s="19"/>
      <c r="V26" s="26"/>
      <c r="W26" s="26"/>
    </row>
    <row r="27" spans="2:23" ht="12.9" customHeight="1" x14ac:dyDescent="0.2">
      <c r="B27" s="22"/>
      <c r="D27" s="19"/>
      <c r="E27" s="19"/>
      <c r="F27" s="19"/>
      <c r="R27" s="15"/>
      <c r="S27" s="15"/>
      <c r="T27" s="15"/>
      <c r="U27" s="15"/>
      <c r="V27" s="26"/>
      <c r="W27" s="26"/>
    </row>
    <row r="28" spans="2:23" ht="12.9" customHeight="1" x14ac:dyDescent="0.25">
      <c r="B28" s="27" t="s">
        <v>111</v>
      </c>
      <c r="C28" s="29"/>
      <c r="D28" s="29"/>
      <c r="E28" s="29"/>
      <c r="F28" s="29"/>
    </row>
    <row r="29" spans="2:23" ht="12.9" customHeight="1" x14ac:dyDescent="0.2">
      <c r="B29" s="20"/>
      <c r="C29" s="29"/>
      <c r="D29" s="29"/>
      <c r="E29" s="29"/>
      <c r="F29" s="29"/>
    </row>
    <row r="30" spans="2:23" ht="22.5" customHeight="1" x14ac:dyDescent="0.2">
      <c r="B30" s="60" t="s">
        <v>56</v>
      </c>
      <c r="C30" s="60"/>
      <c r="D30" s="60" t="s">
        <v>60</v>
      </c>
      <c r="E30" s="60"/>
      <c r="F30" s="60"/>
    </row>
    <row r="31" spans="2:23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</row>
    <row r="32" spans="2:23" ht="12.9" customHeight="1" x14ac:dyDescent="0.2">
      <c r="B32" s="18" t="s">
        <v>2</v>
      </c>
      <c r="C32" s="18" t="s">
        <v>17</v>
      </c>
      <c r="D32" s="26">
        <v>193075</v>
      </c>
      <c r="E32" s="26">
        <v>881328</v>
      </c>
      <c r="F32" s="26">
        <f>E32/' 2019'!$O$1</f>
        <v>116972.32729444554</v>
      </c>
    </row>
    <row r="33" spans="2:23" ht="12.9" customHeight="1" x14ac:dyDescent="0.2">
      <c r="B33" s="18">
        <v>124</v>
      </c>
      <c r="C33" s="18" t="s">
        <v>18</v>
      </c>
      <c r="D33" s="26">
        <v>170200</v>
      </c>
      <c r="E33" s="26">
        <v>862622</v>
      </c>
      <c r="F33" s="26">
        <f>E33/' 2019'!$O$1</f>
        <v>114489.61444024155</v>
      </c>
    </row>
    <row r="34" spans="2:23" ht="12.9" customHeight="1" x14ac:dyDescent="0.2">
      <c r="B34" s="18" t="s">
        <v>4</v>
      </c>
      <c r="C34" s="18" t="s">
        <v>19</v>
      </c>
      <c r="D34" s="26">
        <v>1938020</v>
      </c>
      <c r="E34" s="26">
        <v>560451</v>
      </c>
      <c r="F34" s="26">
        <f>E34/' 2019'!$O$1</f>
        <v>74384.630698785579</v>
      </c>
    </row>
    <row r="35" spans="2:23" ht="12.9" customHeight="1" x14ac:dyDescent="0.2">
      <c r="B35" s="18" t="s">
        <v>5</v>
      </c>
      <c r="C35" s="18" t="s">
        <v>20</v>
      </c>
      <c r="D35" s="26">
        <v>493860</v>
      </c>
      <c r="E35" s="26">
        <v>484539</v>
      </c>
      <c r="F35" s="26">
        <f>E35/' 2019'!$O$1</f>
        <v>64309.376866414488</v>
      </c>
    </row>
    <row r="36" spans="2:23" ht="12.9" customHeight="1" x14ac:dyDescent="0.2">
      <c r="B36" s="18" t="s">
        <v>6</v>
      </c>
      <c r="C36" s="18" t="s">
        <v>21</v>
      </c>
      <c r="D36" s="26">
        <v>136125060</v>
      </c>
      <c r="E36" s="26">
        <v>2970040</v>
      </c>
      <c r="F36" s="26">
        <f>E36/' 2019'!$O$1</f>
        <v>394192.04990377591</v>
      </c>
    </row>
    <row r="37" spans="2:23" ht="12.9" customHeight="1" x14ac:dyDescent="0.2">
      <c r="B37" s="18" t="s">
        <v>7</v>
      </c>
      <c r="C37" s="18" t="s">
        <v>22</v>
      </c>
      <c r="D37" s="26">
        <v>969000</v>
      </c>
      <c r="E37" s="26">
        <v>60773</v>
      </c>
      <c r="F37" s="26">
        <f>E37/' 2019'!$O$1</f>
        <v>8065.9632357820683</v>
      </c>
    </row>
    <row r="38" spans="2:23" ht="12.9" customHeight="1" x14ac:dyDescent="0.2">
      <c r="B38" s="18" t="s">
        <v>8</v>
      </c>
      <c r="C38" s="18" t="s">
        <v>23</v>
      </c>
      <c r="D38" s="26">
        <v>339720</v>
      </c>
      <c r="E38" s="26">
        <v>247404</v>
      </c>
      <c r="F38" s="26">
        <f>E38/' 2019'!$O$1</f>
        <v>32836.153693012144</v>
      </c>
      <c r="Q38" s="15"/>
    </row>
    <row r="39" spans="2:23" ht="12.9" customHeight="1" x14ac:dyDescent="0.2">
      <c r="B39" s="18" t="s">
        <v>38</v>
      </c>
      <c r="C39" s="18" t="s">
        <v>39</v>
      </c>
      <c r="D39" s="26">
        <v>406030</v>
      </c>
      <c r="E39" s="26">
        <v>43310</v>
      </c>
      <c r="F39" s="26">
        <f>E39/' 2019'!$O$1</f>
        <v>5748.2248324374541</v>
      </c>
      <c r="V39" s="15"/>
      <c r="W39" s="15"/>
    </row>
    <row r="40" spans="2:23" ht="12.9" customHeight="1" x14ac:dyDescent="0.2">
      <c r="B40" s="18" t="s">
        <v>9</v>
      </c>
      <c r="C40" s="18" t="s">
        <v>24</v>
      </c>
      <c r="D40" s="26">
        <v>532710</v>
      </c>
      <c r="E40" s="26">
        <v>369073</v>
      </c>
      <c r="F40" s="26">
        <f>E40/' 2019'!$O$1</f>
        <v>48984.405070011278</v>
      </c>
    </row>
    <row r="41" spans="2:23" ht="12.9" customHeight="1" x14ac:dyDescent="0.2">
      <c r="B41" s="18" t="s">
        <v>10</v>
      </c>
      <c r="C41" s="18" t="s">
        <v>25</v>
      </c>
      <c r="D41" s="26">
        <v>1390155</v>
      </c>
      <c r="E41" s="26">
        <v>9368634</v>
      </c>
      <c r="F41" s="26">
        <f>E41/' 2019'!$O$1</f>
        <v>1243431.4154887516</v>
      </c>
    </row>
    <row r="42" spans="2:23" ht="12.9" customHeight="1" x14ac:dyDescent="0.2">
      <c r="B42" s="18" t="s">
        <v>11</v>
      </c>
      <c r="C42" s="18" t="s">
        <v>26</v>
      </c>
      <c r="D42" s="26">
        <v>384052</v>
      </c>
      <c r="E42" s="26">
        <v>3338328</v>
      </c>
      <c r="F42" s="26">
        <f>E42/' 2019'!$O$1</f>
        <v>443072.26756918174</v>
      </c>
    </row>
    <row r="43" spans="2:23" ht="12.9" customHeight="1" x14ac:dyDescent="0.2">
      <c r="B43" s="18" t="s">
        <v>12</v>
      </c>
      <c r="C43" s="18" t="s">
        <v>27</v>
      </c>
      <c r="D43" s="26">
        <v>1878985</v>
      </c>
      <c r="E43" s="26">
        <v>12650978</v>
      </c>
      <c r="F43" s="26">
        <f>E43/' 2019'!$O$1</f>
        <v>1679073.3293516489</v>
      </c>
    </row>
    <row r="44" spans="2:23" ht="12.9" customHeight="1" x14ac:dyDescent="0.2">
      <c r="B44" s="18" t="s">
        <v>13</v>
      </c>
      <c r="C44" s="18" t="s">
        <v>28</v>
      </c>
      <c r="D44" s="26">
        <v>5439180</v>
      </c>
      <c r="E44" s="26">
        <v>365304</v>
      </c>
      <c r="F44" s="26">
        <f>E44/' 2019'!$O$1</f>
        <v>48484.172805096554</v>
      </c>
    </row>
    <row r="45" spans="2:23" ht="12.9" customHeight="1" x14ac:dyDescent="0.2">
      <c r="B45" s="18" t="s">
        <v>40</v>
      </c>
      <c r="C45" s="18" t="s">
        <v>41</v>
      </c>
      <c r="D45" s="26">
        <v>93615</v>
      </c>
      <c r="E45" s="26">
        <v>143454</v>
      </c>
      <c r="F45" s="26">
        <f>E45/' 2019'!$O$1</f>
        <v>19039.617758311764</v>
      </c>
    </row>
    <row r="46" spans="2:23" ht="12.9" customHeight="1" x14ac:dyDescent="0.2">
      <c r="B46" s="12" t="s">
        <v>42</v>
      </c>
      <c r="C46" s="12" t="s">
        <v>43</v>
      </c>
      <c r="D46" s="26">
        <v>2372</v>
      </c>
      <c r="E46" s="26">
        <v>9198</v>
      </c>
      <c r="F46" s="26">
        <f>E46/' 2019'!$O$1</f>
        <v>1220.7843917977304</v>
      </c>
    </row>
    <row r="47" spans="2:23" ht="12.9" customHeight="1" x14ac:dyDescent="0.2">
      <c r="B47" s="18" t="s">
        <v>14</v>
      </c>
      <c r="C47" s="18" t="s">
        <v>29</v>
      </c>
      <c r="D47" s="26">
        <v>2378700</v>
      </c>
      <c r="E47" s="26">
        <v>9239940</v>
      </c>
      <c r="F47" s="26">
        <f>E47/' 2019'!$O$1</f>
        <v>1226350.7863826398</v>
      </c>
    </row>
    <row r="48" spans="2:23" ht="12.9" customHeight="1" x14ac:dyDescent="0.2">
      <c r="B48" s="18" t="s">
        <v>15</v>
      </c>
      <c r="C48" s="18" t="s">
        <v>30</v>
      </c>
      <c r="D48" s="26">
        <v>68575308</v>
      </c>
      <c r="E48" s="26">
        <v>511111471</v>
      </c>
      <c r="F48" s="26">
        <f>E48/' 2019'!$O$1</f>
        <v>67836149.844050691</v>
      </c>
    </row>
    <row r="49" spans="2:23" ht="12.9" customHeight="1" x14ac:dyDescent="0.2">
      <c r="B49" s="18" t="s">
        <v>16</v>
      </c>
      <c r="C49" s="18" t="s">
        <v>31</v>
      </c>
      <c r="D49" s="26">
        <v>234340</v>
      </c>
      <c r="E49" s="26">
        <v>401666</v>
      </c>
      <c r="F49" s="26">
        <f>E49/' 2019'!$O$1</f>
        <v>53310.239564669188</v>
      </c>
    </row>
    <row r="50" spans="2:23" s="15" customFormat="1" ht="12.9" customHeight="1" x14ac:dyDescent="0.2">
      <c r="B50" s="4" t="s">
        <v>32</v>
      </c>
      <c r="C50" s="4"/>
      <c r="D50" s="8"/>
      <c r="E50" s="8">
        <f>SUM(E32:E49)</f>
        <v>553108513</v>
      </c>
      <c r="F50" s="8">
        <f>E50/' 2019'!$O$1</f>
        <v>73410115.203397706</v>
      </c>
      <c r="Q50" s="21"/>
      <c r="V50" s="21"/>
      <c r="W50" s="21"/>
    </row>
    <row r="51" spans="2:23" ht="12.9" customHeight="1" x14ac:dyDescent="0.2">
      <c r="B51" s="9" t="s">
        <v>122</v>
      </c>
      <c r="C51" s="2"/>
      <c r="D51" s="10"/>
      <c r="E51" s="3">
        <f>+E50/1000000</f>
        <v>553.10851300000002</v>
      </c>
      <c r="F51" s="3">
        <f>E51/' 2019'!$O$1</f>
        <v>73.410115203397709</v>
      </c>
    </row>
    <row r="52" spans="2:23" ht="12.9" customHeight="1" x14ac:dyDescent="0.2">
      <c r="B52" s="22"/>
      <c r="D52" s="19"/>
      <c r="E52" s="19"/>
      <c r="F52" s="19"/>
    </row>
    <row r="53" spans="2:23" ht="12.9" customHeight="1" x14ac:dyDescent="0.2">
      <c r="B53" s="22"/>
      <c r="D53" s="19"/>
      <c r="E53" s="19"/>
      <c r="F53" s="19"/>
    </row>
    <row r="54" spans="2:23" ht="12.9" customHeight="1" x14ac:dyDescent="0.25">
      <c r="B54" s="25" t="s">
        <v>112</v>
      </c>
      <c r="C54" s="29"/>
      <c r="D54" s="29"/>
      <c r="E54" s="29"/>
      <c r="F54" s="29"/>
    </row>
    <row r="55" spans="2:23" ht="12.9" customHeight="1" x14ac:dyDescent="0.2">
      <c r="B55" s="23"/>
      <c r="C55" s="29"/>
      <c r="D55" s="29"/>
      <c r="E55" s="29"/>
      <c r="F55" s="29"/>
    </row>
    <row r="56" spans="2:23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23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23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2019'!$O$1</f>
        <v>0</v>
      </c>
    </row>
    <row r="59" spans="2:23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2019'!$O$1</f>
        <v>0</v>
      </c>
    </row>
    <row r="60" spans="2:23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2019'!$O$1</f>
        <v>0</v>
      </c>
    </row>
    <row r="61" spans="2:23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2019'!$O$1</f>
        <v>0</v>
      </c>
      <c r="Q61" s="15"/>
    </row>
    <row r="62" spans="2:23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2019'!$O$1</f>
        <v>0</v>
      </c>
      <c r="V62" s="15"/>
      <c r="W62" s="15"/>
    </row>
    <row r="63" spans="2:23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2019'!$O$1</f>
        <v>0</v>
      </c>
    </row>
    <row r="64" spans="2:23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2019'!$O$1</f>
        <v>0</v>
      </c>
    </row>
    <row r="65" spans="2:23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2019'!$O$1</f>
        <v>0</v>
      </c>
    </row>
    <row r="66" spans="2:23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2019'!$O$1</f>
        <v>0</v>
      </c>
    </row>
    <row r="67" spans="2:23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2019'!$O$1</f>
        <v>0</v>
      </c>
    </row>
    <row r="68" spans="2:23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2019'!$O$1</f>
        <v>0</v>
      </c>
    </row>
    <row r="69" spans="2:23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2019'!$O$1</f>
        <v>0</v>
      </c>
    </row>
    <row r="70" spans="2:23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2019'!$O$1</f>
        <v>0</v>
      </c>
    </row>
    <row r="71" spans="2:23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 2019'!$O$1</f>
        <v>0</v>
      </c>
    </row>
    <row r="72" spans="2:23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2019'!$O$1</f>
        <v>0</v>
      </c>
    </row>
    <row r="73" spans="2:23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 2019'!$O$1</f>
        <v>0</v>
      </c>
      <c r="Q73" s="21"/>
      <c r="R73" s="21"/>
      <c r="S73" s="21"/>
      <c r="T73" s="21"/>
      <c r="U73" s="21"/>
      <c r="V73" s="21"/>
      <c r="W73" s="21"/>
    </row>
    <row r="74" spans="2:23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 2019'!$O$1</f>
        <v>0</v>
      </c>
    </row>
    <row r="75" spans="2:23" ht="12.9" customHeight="1" x14ac:dyDescent="0.2">
      <c r="B75" s="22"/>
      <c r="D75" s="26"/>
      <c r="E75" s="26"/>
      <c r="F75" s="26"/>
    </row>
    <row r="76" spans="2:23" ht="12.9" customHeight="1" x14ac:dyDescent="0.2">
      <c r="B76" s="22"/>
      <c r="D76" s="26"/>
      <c r="E76" s="26"/>
      <c r="F76" s="26"/>
    </row>
    <row r="77" spans="2:23" ht="12.9" customHeight="1" x14ac:dyDescent="0.25">
      <c r="B77" s="27" t="s">
        <v>113</v>
      </c>
      <c r="C77" s="29"/>
      <c r="D77" s="26"/>
      <c r="E77" s="26"/>
      <c r="F77" s="26"/>
    </row>
    <row r="78" spans="2:23" ht="12.9" customHeight="1" x14ac:dyDescent="0.25">
      <c r="B78" s="28" t="s">
        <v>123</v>
      </c>
      <c r="C78" s="29"/>
      <c r="D78" s="26"/>
      <c r="E78" s="26"/>
      <c r="F78" s="26"/>
    </row>
    <row r="79" spans="2:23" ht="12.9" customHeight="1" x14ac:dyDescent="0.2">
      <c r="B79" s="59"/>
      <c r="C79" s="59"/>
      <c r="D79" s="59"/>
      <c r="E79" s="59"/>
      <c r="F79" s="58"/>
    </row>
    <row r="80" spans="2:23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1162.600205</v>
      </c>
      <c r="F81" s="6">
        <f>E81/' 2019'!$O$1</f>
        <v>154.30356427101995</v>
      </c>
    </row>
    <row r="82" spans="2:6" ht="12.9" customHeight="1" x14ac:dyDescent="0.2">
      <c r="B82" s="5" t="s">
        <v>37</v>
      </c>
      <c r="C82" s="5"/>
      <c r="D82" s="5"/>
      <c r="E82" s="11">
        <f>+E51</f>
        <v>553.10851300000002</v>
      </c>
      <c r="F82" s="11">
        <f>E82/' 2019'!$O$1</f>
        <v>73.410115203397709</v>
      </c>
    </row>
    <row r="85" spans="2:6" ht="12.9" customHeight="1" x14ac:dyDescent="0.2">
      <c r="B85" s="57" t="s">
        <v>125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pageSetup paperSize="9" orientation="portrait" r:id="rId1"/>
  <ignoredErrors>
    <ignoredError sqref="B6:B23 B32:B49 B58:B72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5" width="9.28515625" style="21"/>
    <col min="16" max="22" width="8.85546875" style="21" customWidth="1"/>
    <col min="23" max="23" width="9.28515625" style="21" customWidth="1"/>
    <col min="24" max="16384" width="9.28515625" style="21"/>
  </cols>
  <sheetData>
    <row r="2" spans="2:23" ht="12.9" customHeight="1" x14ac:dyDescent="0.3">
      <c r="B2" s="17" t="s">
        <v>114</v>
      </c>
      <c r="C2" s="16"/>
      <c r="D2" s="29"/>
      <c r="E2" s="29"/>
      <c r="F2" s="29"/>
    </row>
    <row r="3" spans="2:23" ht="12.9" customHeight="1" x14ac:dyDescent="0.2">
      <c r="B3" s="23"/>
      <c r="C3" s="29"/>
      <c r="D3" s="29"/>
      <c r="E3" s="29"/>
      <c r="F3" s="29"/>
    </row>
    <row r="4" spans="2:23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23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  <c r="R5" s="26"/>
      <c r="S5" s="26"/>
      <c r="T5" s="26"/>
      <c r="U5" s="26"/>
    </row>
    <row r="6" spans="2:23" ht="12.9" customHeight="1" x14ac:dyDescent="0.2">
      <c r="B6" s="18" t="s">
        <v>2</v>
      </c>
      <c r="C6" s="18" t="s">
        <v>17</v>
      </c>
      <c r="D6" s="26">
        <v>1528076</v>
      </c>
      <c r="E6" s="26">
        <v>6876057</v>
      </c>
      <c r="F6" s="26">
        <f>E6/' 2019'!$O$1</f>
        <v>912609.59585904831</v>
      </c>
      <c r="R6" s="26"/>
      <c r="S6" s="26"/>
      <c r="T6" s="26"/>
      <c r="U6" s="26"/>
    </row>
    <row r="7" spans="2:23" ht="12.9" customHeight="1" x14ac:dyDescent="0.2">
      <c r="B7" s="18" t="s">
        <v>3</v>
      </c>
      <c r="C7" s="18" t="s">
        <v>18</v>
      </c>
      <c r="D7" s="26">
        <v>994252</v>
      </c>
      <c r="E7" s="26">
        <v>4913713</v>
      </c>
      <c r="F7" s="26">
        <f>E7/' 2019'!$O$1</f>
        <v>652161.78910345735</v>
      </c>
      <c r="R7" s="26"/>
      <c r="S7" s="26"/>
      <c r="T7" s="26"/>
      <c r="U7" s="26"/>
    </row>
    <row r="8" spans="2:23" ht="12.9" customHeight="1" x14ac:dyDescent="0.2">
      <c r="B8" s="18" t="s">
        <v>4</v>
      </c>
      <c r="C8" s="18" t="s">
        <v>19</v>
      </c>
      <c r="D8" s="26">
        <v>3991320</v>
      </c>
      <c r="E8" s="26">
        <v>1124262</v>
      </c>
      <c r="F8" s="26">
        <f>E8/' 2019'!$O$1</f>
        <v>149215.21003384431</v>
      </c>
      <c r="R8" s="26"/>
      <c r="S8" s="26"/>
      <c r="T8" s="26"/>
      <c r="U8" s="26"/>
    </row>
    <row r="9" spans="2:23" ht="12.9" customHeight="1" x14ac:dyDescent="0.2">
      <c r="B9" s="18" t="s">
        <v>5</v>
      </c>
      <c r="C9" s="18" t="s">
        <v>20</v>
      </c>
      <c r="D9" s="26">
        <v>2846925</v>
      </c>
      <c r="E9" s="26">
        <v>2781910</v>
      </c>
      <c r="F9" s="26">
        <f>E9/' 2019'!$O$1</f>
        <v>369222.90795673232</v>
      </c>
      <c r="R9" s="26"/>
      <c r="S9" s="26"/>
      <c r="T9" s="26"/>
      <c r="U9" s="26"/>
      <c r="V9" s="26"/>
      <c r="W9" s="26"/>
    </row>
    <row r="10" spans="2:23" ht="12.9" customHeight="1" x14ac:dyDescent="0.2">
      <c r="B10" s="18" t="s">
        <v>6</v>
      </c>
      <c r="C10" s="18" t="s">
        <v>21</v>
      </c>
      <c r="D10" s="26">
        <v>222211440</v>
      </c>
      <c r="E10" s="26">
        <v>4736394</v>
      </c>
      <c r="F10" s="26">
        <f>E10/' 2019'!$O$1</f>
        <v>628627.51343818428</v>
      </c>
      <c r="R10" s="26"/>
      <c r="S10" s="26"/>
      <c r="T10" s="26"/>
      <c r="U10" s="26"/>
      <c r="V10" s="26"/>
      <c r="W10" s="26"/>
    </row>
    <row r="11" spans="2:23" ht="12.9" customHeight="1" x14ac:dyDescent="0.2">
      <c r="B11" s="18" t="s">
        <v>7</v>
      </c>
      <c r="C11" s="18" t="s">
        <v>22</v>
      </c>
      <c r="D11" s="26">
        <v>6955000</v>
      </c>
      <c r="E11" s="26">
        <v>388040</v>
      </c>
      <c r="F11" s="26">
        <f>E11/' 2019'!$O$1</f>
        <v>51501.758577211491</v>
      </c>
      <c r="R11" s="26"/>
      <c r="S11" s="26"/>
      <c r="T11" s="26"/>
      <c r="U11" s="26"/>
      <c r="V11" s="26"/>
      <c r="W11" s="26"/>
    </row>
    <row r="12" spans="2:23" ht="12.9" customHeight="1" x14ac:dyDescent="0.2">
      <c r="B12" s="18" t="s">
        <v>8</v>
      </c>
      <c r="C12" s="18" t="s">
        <v>23</v>
      </c>
      <c r="D12" s="26">
        <v>1787660</v>
      </c>
      <c r="E12" s="26">
        <v>1281421</v>
      </c>
      <c r="F12" s="26">
        <f>E12/' 2019'!$O$1</f>
        <v>170073.79388147852</v>
      </c>
      <c r="R12" s="26"/>
      <c r="S12" s="26"/>
      <c r="T12" s="26"/>
      <c r="U12" s="26"/>
      <c r="V12" s="26"/>
      <c r="W12" s="26"/>
    </row>
    <row r="13" spans="2:23" ht="12.9" customHeight="1" x14ac:dyDescent="0.2">
      <c r="B13" s="18" t="s">
        <v>38</v>
      </c>
      <c r="C13" s="18" t="s">
        <v>39</v>
      </c>
      <c r="D13" s="26">
        <v>125550</v>
      </c>
      <c r="E13" s="26">
        <v>11643</v>
      </c>
      <c r="F13" s="26">
        <f>E13/' 2019'!$O$1</f>
        <v>1545.2916583714912</v>
      </c>
      <c r="R13" s="26"/>
      <c r="S13" s="26"/>
      <c r="T13" s="26"/>
      <c r="U13" s="32"/>
      <c r="V13" s="26"/>
      <c r="W13" s="26"/>
    </row>
    <row r="14" spans="2:23" ht="12.9" customHeight="1" x14ac:dyDescent="0.2">
      <c r="B14" s="18" t="s">
        <v>9</v>
      </c>
      <c r="C14" s="18" t="s">
        <v>24</v>
      </c>
      <c r="D14" s="26">
        <v>5607020</v>
      </c>
      <c r="E14" s="26">
        <v>3879925</v>
      </c>
      <c r="F14" s="26">
        <f>E14/' 2019'!$O$1</f>
        <v>514954.54243811796</v>
      </c>
      <c r="R14" s="26"/>
      <c r="S14" s="26"/>
      <c r="T14" s="26"/>
      <c r="U14" s="26"/>
      <c r="V14" s="26"/>
      <c r="W14" s="26"/>
    </row>
    <row r="15" spans="2:23" ht="12.9" customHeight="1" x14ac:dyDescent="0.2">
      <c r="B15" s="18" t="s">
        <v>10</v>
      </c>
      <c r="C15" s="18" t="s">
        <v>25</v>
      </c>
      <c r="D15" s="26">
        <v>9693644</v>
      </c>
      <c r="E15" s="26">
        <v>64792849</v>
      </c>
      <c r="F15" s="26">
        <f>E15/' 2019'!$O$1</f>
        <v>8599488.8844647948</v>
      </c>
      <c r="R15" s="26"/>
      <c r="S15" s="26"/>
      <c r="T15" s="26"/>
      <c r="U15" s="26"/>
      <c r="V15" s="26"/>
      <c r="W15" s="26"/>
    </row>
    <row r="16" spans="2:23" ht="12.9" customHeight="1" x14ac:dyDescent="0.2">
      <c r="B16" s="18" t="s">
        <v>11</v>
      </c>
      <c r="C16" s="18" t="s">
        <v>26</v>
      </c>
      <c r="D16" s="26">
        <v>1700966</v>
      </c>
      <c r="E16" s="26">
        <v>14664478</v>
      </c>
      <c r="F16" s="26">
        <f>E16/' 2019'!$O$1</f>
        <v>1946310.7040944984</v>
      </c>
      <c r="R16" s="26"/>
      <c r="S16" s="26"/>
      <c r="T16" s="26"/>
      <c r="U16" s="26"/>
      <c r="V16" s="26"/>
      <c r="W16" s="26"/>
    </row>
    <row r="17" spans="2:23" ht="12.9" customHeight="1" x14ac:dyDescent="0.2">
      <c r="B17" s="18" t="s">
        <v>12</v>
      </c>
      <c r="C17" s="18" t="s">
        <v>27</v>
      </c>
      <c r="D17" s="26">
        <v>16081596</v>
      </c>
      <c r="E17" s="26">
        <v>106123278</v>
      </c>
      <c r="F17" s="26">
        <f>E17/' 2019'!$O$1</f>
        <v>14084979.4943261</v>
      </c>
      <c r="R17" s="26"/>
      <c r="S17" s="26"/>
      <c r="T17" s="26"/>
      <c r="U17" s="26"/>
      <c r="V17" s="26"/>
      <c r="W17" s="26"/>
    </row>
    <row r="18" spans="2:23" ht="12.9" customHeight="1" x14ac:dyDescent="0.2">
      <c r="B18" s="18" t="s">
        <v>13</v>
      </c>
      <c r="C18" s="18" t="s">
        <v>28</v>
      </c>
      <c r="D18" s="26">
        <v>5694060</v>
      </c>
      <c r="E18" s="26">
        <v>351376</v>
      </c>
      <c r="F18" s="26">
        <f>E18/' 2019'!$O$1</f>
        <v>46635.60952949764</v>
      </c>
      <c r="R18" s="26"/>
      <c r="S18" s="26"/>
      <c r="T18" s="26"/>
      <c r="U18" s="26"/>
      <c r="V18" s="26"/>
      <c r="W18" s="26"/>
    </row>
    <row r="19" spans="2:23" ht="12.9" customHeight="1" x14ac:dyDescent="0.2">
      <c r="B19" s="18" t="s">
        <v>40</v>
      </c>
      <c r="C19" s="18" t="s">
        <v>41</v>
      </c>
      <c r="D19" s="26">
        <v>7395</v>
      </c>
      <c r="E19" s="26">
        <v>10013</v>
      </c>
      <c r="F19" s="26">
        <f>E19/' 2019'!$O$1</f>
        <v>1328.9534806556505</v>
      </c>
      <c r="R19" s="26"/>
      <c r="S19" s="26"/>
      <c r="T19" s="26"/>
      <c r="U19" s="26"/>
      <c r="V19" s="26"/>
      <c r="W19" s="26"/>
    </row>
    <row r="20" spans="2:23" ht="12.9" customHeight="1" x14ac:dyDescent="0.2">
      <c r="B20" s="18" t="s">
        <v>42</v>
      </c>
      <c r="C20" s="18" t="s">
        <v>43</v>
      </c>
      <c r="D20" s="26">
        <v>1763</v>
      </c>
      <c r="E20" s="26">
        <v>5827</v>
      </c>
      <c r="F20" s="26">
        <f>E20/' 2019'!$O$1</f>
        <v>773.37580463202596</v>
      </c>
      <c r="R20" s="26"/>
      <c r="S20" s="26"/>
      <c r="T20" s="26"/>
      <c r="U20" s="26"/>
      <c r="V20" s="26"/>
      <c r="W20" s="26"/>
    </row>
    <row r="21" spans="2:23" ht="12.9" customHeight="1" x14ac:dyDescent="0.2">
      <c r="B21" s="18" t="s">
        <v>14</v>
      </c>
      <c r="C21" s="18" t="s">
        <v>29</v>
      </c>
      <c r="D21" s="26">
        <v>3001444</v>
      </c>
      <c r="E21" s="26">
        <v>11190672</v>
      </c>
      <c r="F21" s="26">
        <f>E21/' 2019'!$O$1</f>
        <v>1485257.4158869202</v>
      </c>
      <c r="I21" s="6"/>
      <c r="R21" s="26"/>
      <c r="S21" s="26"/>
      <c r="T21" s="26"/>
      <c r="U21" s="26"/>
      <c r="V21" s="26"/>
      <c r="W21" s="26"/>
    </row>
    <row r="22" spans="2:23" ht="12.9" customHeight="1" x14ac:dyDescent="0.2">
      <c r="B22" s="18" t="s">
        <v>15</v>
      </c>
      <c r="C22" s="18" t="s">
        <v>30</v>
      </c>
      <c r="D22" s="26">
        <v>153964359</v>
      </c>
      <c r="E22" s="26">
        <v>1130847838</v>
      </c>
      <c r="F22" s="26">
        <f>E22/' 2019'!$O$1</f>
        <v>150089300.94896808</v>
      </c>
      <c r="I22" s="6"/>
      <c r="R22" s="26"/>
      <c r="S22" s="26"/>
      <c r="T22" s="26"/>
      <c r="U22" s="26"/>
      <c r="V22" s="26"/>
      <c r="W22" s="26"/>
    </row>
    <row r="23" spans="2:23" ht="12.9" customHeight="1" x14ac:dyDescent="0.2">
      <c r="B23" s="18" t="s">
        <v>16</v>
      </c>
      <c r="C23" s="18" t="s">
        <v>31</v>
      </c>
      <c r="D23" s="26">
        <v>853810</v>
      </c>
      <c r="E23" s="26">
        <v>1443243</v>
      </c>
      <c r="F23" s="26">
        <f>E23/' 2019'!$O$1</f>
        <v>191551.26418475015</v>
      </c>
      <c r="I23" s="6"/>
      <c r="J23" s="6"/>
      <c r="R23" s="26"/>
      <c r="S23" s="26"/>
      <c r="T23" s="26"/>
      <c r="U23" s="26"/>
      <c r="V23" s="26"/>
      <c r="W23" s="26"/>
    </row>
    <row r="24" spans="2:23" s="15" customFormat="1" ht="12.9" customHeight="1" x14ac:dyDescent="0.2">
      <c r="B24" s="7" t="s">
        <v>32</v>
      </c>
      <c r="C24" s="4"/>
      <c r="D24" s="4"/>
      <c r="E24" s="8">
        <f>SUM(E6:E23)</f>
        <v>1355422939</v>
      </c>
      <c r="F24" s="8">
        <f>E24/' 2019'!$O$1</f>
        <v>179895539.05368638</v>
      </c>
      <c r="I24" s="13"/>
      <c r="J24" s="13"/>
      <c r="Q24" s="21"/>
      <c r="R24" s="21"/>
      <c r="S24" s="21"/>
      <c r="T24" s="21"/>
      <c r="U24" s="21"/>
      <c r="V24" s="26"/>
      <c r="W24" s="26"/>
    </row>
    <row r="25" spans="2:23" ht="12.9" customHeight="1" x14ac:dyDescent="0.2">
      <c r="B25" s="9" t="s">
        <v>122</v>
      </c>
      <c r="C25" s="2"/>
      <c r="D25" s="10"/>
      <c r="E25" s="3">
        <f>+E24/1000000</f>
        <v>1355.422939</v>
      </c>
      <c r="F25" s="3">
        <f>E25/' 2019'!$O$1</f>
        <v>179.89553905368638</v>
      </c>
      <c r="J25" s="6"/>
      <c r="V25" s="26"/>
      <c r="W25" s="26"/>
    </row>
    <row r="26" spans="2:23" ht="12.9" customHeight="1" x14ac:dyDescent="0.2">
      <c r="B26" s="22"/>
      <c r="D26" s="19"/>
      <c r="E26" s="19"/>
      <c r="F26" s="19"/>
      <c r="V26" s="26"/>
      <c r="W26" s="26"/>
    </row>
    <row r="27" spans="2:23" ht="12.9" customHeight="1" x14ac:dyDescent="0.2">
      <c r="B27" s="22"/>
      <c r="D27" s="19"/>
      <c r="E27" s="19"/>
      <c r="F27" s="19"/>
      <c r="R27" s="15"/>
      <c r="S27" s="15"/>
      <c r="T27" s="15"/>
      <c r="U27" s="15"/>
      <c r="V27" s="26"/>
      <c r="W27" s="26"/>
    </row>
    <row r="28" spans="2:23" ht="12.9" customHeight="1" x14ac:dyDescent="0.25">
      <c r="B28" s="27" t="s">
        <v>115</v>
      </c>
      <c r="C28" s="29"/>
      <c r="D28" s="29"/>
      <c r="E28" s="29"/>
      <c r="F28" s="29"/>
    </row>
    <row r="29" spans="2:23" ht="12.9" customHeight="1" x14ac:dyDescent="0.2">
      <c r="B29" s="20"/>
      <c r="C29" s="29"/>
      <c r="D29" s="29"/>
      <c r="E29" s="29"/>
      <c r="F29" s="29"/>
    </row>
    <row r="30" spans="2:23" ht="22.5" customHeight="1" x14ac:dyDescent="0.2">
      <c r="B30" s="60" t="s">
        <v>56</v>
      </c>
      <c r="C30" s="60"/>
      <c r="D30" s="60" t="s">
        <v>60</v>
      </c>
      <c r="E30" s="60"/>
      <c r="F30" s="60"/>
    </row>
    <row r="31" spans="2:23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</row>
    <row r="32" spans="2:23" ht="12.9" customHeight="1" x14ac:dyDescent="0.2">
      <c r="B32" s="18" t="s">
        <v>2</v>
      </c>
      <c r="C32" s="18" t="s">
        <v>17</v>
      </c>
      <c r="D32" s="26">
        <v>314505</v>
      </c>
      <c r="E32" s="26">
        <v>1436097</v>
      </c>
      <c r="F32" s="26">
        <f>E32/' 2019'!$O$1</f>
        <v>190602.82699581922</v>
      </c>
    </row>
    <row r="33" spans="2:23" ht="12.9" customHeight="1" x14ac:dyDescent="0.2">
      <c r="B33" s="18">
        <v>124</v>
      </c>
      <c r="C33" s="18" t="s">
        <v>18</v>
      </c>
      <c r="D33" s="26">
        <v>236882</v>
      </c>
      <c r="E33" s="26">
        <v>1195715</v>
      </c>
      <c r="F33" s="26">
        <f>E33/' 2019'!$O$1</f>
        <v>158698.65286349459</v>
      </c>
    </row>
    <row r="34" spans="2:23" ht="12.9" customHeight="1" x14ac:dyDescent="0.2">
      <c r="B34" s="18" t="s">
        <v>4</v>
      </c>
      <c r="C34" s="18" t="s">
        <v>19</v>
      </c>
      <c r="D34" s="26">
        <v>3499520</v>
      </c>
      <c r="E34" s="26">
        <v>1008394</v>
      </c>
      <c r="F34" s="26">
        <f>E34/' 2019'!$O$1</f>
        <v>133836.88366845841</v>
      </c>
    </row>
    <row r="35" spans="2:23" ht="12.9" customHeight="1" x14ac:dyDescent="0.2">
      <c r="B35" s="18" t="s">
        <v>5</v>
      </c>
      <c r="C35" s="18" t="s">
        <v>20</v>
      </c>
      <c r="D35" s="26">
        <v>416875</v>
      </c>
      <c r="E35" s="26">
        <v>410457</v>
      </c>
      <c r="F35" s="26">
        <f>E35/' 2019'!$O$1</f>
        <v>54477.005773442164</v>
      </c>
    </row>
    <row r="36" spans="2:23" ht="12.9" customHeight="1" x14ac:dyDescent="0.2">
      <c r="B36" s="18" t="s">
        <v>6</v>
      </c>
      <c r="C36" s="18" t="s">
        <v>21</v>
      </c>
      <c r="D36" s="26">
        <v>199542420</v>
      </c>
      <c r="E36" s="26">
        <v>4409194</v>
      </c>
      <c r="F36" s="26">
        <f>E36/' 2019'!$O$1</f>
        <v>585200.61052491865</v>
      </c>
    </row>
    <row r="37" spans="2:23" ht="12.9" customHeight="1" x14ac:dyDescent="0.2">
      <c r="B37" s="18" t="s">
        <v>7</v>
      </c>
      <c r="C37" s="18" t="s">
        <v>22</v>
      </c>
      <c r="D37" s="26">
        <v>1388000</v>
      </c>
      <c r="E37" s="26">
        <v>86294</v>
      </c>
      <c r="F37" s="26">
        <f>E37/' 2019'!$O$1</f>
        <v>11453.18202933174</v>
      </c>
    </row>
    <row r="38" spans="2:23" ht="12.9" customHeight="1" x14ac:dyDescent="0.2">
      <c r="B38" s="18" t="s">
        <v>8</v>
      </c>
      <c r="C38" s="18" t="s">
        <v>23</v>
      </c>
      <c r="D38" s="26">
        <v>703810</v>
      </c>
      <c r="E38" s="26">
        <v>525452</v>
      </c>
      <c r="F38" s="26">
        <f>E38/' 2019'!$O$1</f>
        <v>69739.46512708209</v>
      </c>
      <c r="Q38" s="15"/>
    </row>
    <row r="39" spans="2:23" ht="12.9" customHeight="1" x14ac:dyDescent="0.2">
      <c r="B39" s="18" t="s">
        <v>38</v>
      </c>
      <c r="C39" s="18" t="s">
        <v>39</v>
      </c>
      <c r="D39" s="26">
        <v>56050</v>
      </c>
      <c r="E39" s="26">
        <v>6046</v>
      </c>
      <c r="F39" s="26">
        <f>E39/' 2019'!$O$1</f>
        <v>802.44209967482902</v>
      </c>
      <c r="V39" s="15"/>
      <c r="W39" s="15"/>
    </row>
    <row r="40" spans="2:23" ht="12.9" customHeight="1" x14ac:dyDescent="0.2">
      <c r="B40" s="18" t="s">
        <v>9</v>
      </c>
      <c r="C40" s="18" t="s">
        <v>24</v>
      </c>
      <c r="D40" s="26">
        <v>912790</v>
      </c>
      <c r="E40" s="26">
        <v>645653</v>
      </c>
      <c r="F40" s="26">
        <f>E40/' 2019'!$O$1</f>
        <v>85692.879421328544</v>
      </c>
    </row>
    <row r="41" spans="2:23" ht="12.9" customHeight="1" x14ac:dyDescent="0.2">
      <c r="B41" s="18" t="s">
        <v>10</v>
      </c>
      <c r="C41" s="18" t="s">
        <v>25</v>
      </c>
      <c r="D41" s="26">
        <v>1764085</v>
      </c>
      <c r="E41" s="26">
        <v>11902957</v>
      </c>
      <c r="F41" s="26">
        <f>E41/' 2019'!$O$1</f>
        <v>1579793.881478532</v>
      </c>
    </row>
    <row r="42" spans="2:23" ht="12.9" customHeight="1" x14ac:dyDescent="0.2">
      <c r="B42" s="18" t="s">
        <v>11</v>
      </c>
      <c r="C42" s="18" t="s">
        <v>26</v>
      </c>
      <c r="D42" s="26">
        <v>494678</v>
      </c>
      <c r="E42" s="26">
        <v>4366359</v>
      </c>
      <c r="F42" s="26">
        <f>E42/' 2019'!$O$1</f>
        <v>579515.4290264782</v>
      </c>
    </row>
    <row r="43" spans="2:23" ht="12.9" customHeight="1" x14ac:dyDescent="0.2">
      <c r="B43" s="18" t="s">
        <v>12</v>
      </c>
      <c r="C43" s="18" t="s">
        <v>27</v>
      </c>
      <c r="D43" s="26">
        <v>2508221</v>
      </c>
      <c r="E43" s="26">
        <v>16820625</v>
      </c>
      <c r="F43" s="26">
        <f>E43/' 2019'!$O$1</f>
        <v>2232480.5892892694</v>
      </c>
    </row>
    <row r="44" spans="2:23" ht="12.9" customHeight="1" x14ac:dyDescent="0.2">
      <c r="B44" s="18" t="s">
        <v>13</v>
      </c>
      <c r="C44" s="18" t="s">
        <v>28</v>
      </c>
      <c r="D44" s="26">
        <v>6514860</v>
      </c>
      <c r="E44" s="26">
        <v>430590</v>
      </c>
      <c r="F44" s="26">
        <f>E44/' 2019'!$O$1</f>
        <v>57149.114075253827</v>
      </c>
    </row>
    <row r="45" spans="2:23" ht="12.9" customHeight="1" x14ac:dyDescent="0.2">
      <c r="B45" s="18" t="s">
        <v>40</v>
      </c>
      <c r="C45" s="18" t="s">
        <v>41</v>
      </c>
      <c r="D45" s="26">
        <v>6315</v>
      </c>
      <c r="E45" s="26">
        <v>10021</v>
      </c>
      <c r="F45" s="26">
        <f>E45/' 2019'!$O$1</f>
        <v>1330.0152631229676</v>
      </c>
    </row>
    <row r="46" spans="2:23" ht="12.9" customHeight="1" x14ac:dyDescent="0.2">
      <c r="B46" s="12" t="s">
        <v>42</v>
      </c>
      <c r="C46" s="12" t="s">
        <v>43</v>
      </c>
      <c r="D46" s="26">
        <v>6056</v>
      </c>
      <c r="E46" s="26">
        <v>23496</v>
      </c>
      <c r="F46" s="26">
        <f>E46/' 2019'!$O$1</f>
        <v>3118.4551065100536</v>
      </c>
    </row>
    <row r="47" spans="2:23" ht="12.9" customHeight="1" x14ac:dyDescent="0.2">
      <c r="B47" s="18" t="s">
        <v>14</v>
      </c>
      <c r="C47" s="18" t="s">
        <v>29</v>
      </c>
      <c r="D47" s="26">
        <v>2994870</v>
      </c>
      <c r="E47" s="26">
        <v>11625931</v>
      </c>
      <c r="F47" s="26">
        <f>E47/' 2019'!$O$1</f>
        <v>1543026.2127546619</v>
      </c>
    </row>
    <row r="48" spans="2:23" ht="12.9" customHeight="1" x14ac:dyDescent="0.2">
      <c r="B48" s="18" t="s">
        <v>15</v>
      </c>
      <c r="C48" s="18" t="s">
        <v>30</v>
      </c>
      <c r="D48" s="26">
        <v>85569217</v>
      </c>
      <c r="E48" s="26">
        <v>637989473</v>
      </c>
      <c r="F48" s="26">
        <f>E48/' 2019'!$O$1</f>
        <v>84675754.595527232</v>
      </c>
    </row>
    <row r="49" spans="2:23" ht="12.9" customHeight="1" x14ac:dyDescent="0.2">
      <c r="B49" s="18" t="s">
        <v>16</v>
      </c>
      <c r="C49" s="18" t="s">
        <v>31</v>
      </c>
      <c r="D49" s="26">
        <v>550140</v>
      </c>
      <c r="E49" s="26">
        <v>946945</v>
      </c>
      <c r="F49" s="26">
        <f>E49/' 2019'!$O$1</f>
        <v>125681.19981418806</v>
      </c>
    </row>
    <row r="50" spans="2:23" s="15" customFormat="1" ht="12.9" customHeight="1" x14ac:dyDescent="0.2">
      <c r="B50" s="4" t="s">
        <v>32</v>
      </c>
      <c r="C50" s="4"/>
      <c r="D50" s="8"/>
      <c r="E50" s="8">
        <f>SUM(E32:E49)</f>
        <v>693839699</v>
      </c>
      <c r="F50" s="8">
        <f>E50/' 2019'!$O$1</f>
        <v>92088353.440838799</v>
      </c>
      <c r="Q50" s="21"/>
      <c r="V50" s="21"/>
      <c r="W50" s="21"/>
    </row>
    <row r="51" spans="2:23" ht="12.9" customHeight="1" x14ac:dyDescent="0.2">
      <c r="B51" s="9" t="s">
        <v>122</v>
      </c>
      <c r="C51" s="2"/>
      <c r="D51" s="10"/>
      <c r="E51" s="3">
        <f>+E50/1000000</f>
        <v>693.839699</v>
      </c>
      <c r="F51" s="3">
        <f>E51/' 2019'!$O$1</f>
        <v>92.088353440838802</v>
      </c>
    </row>
    <row r="52" spans="2:23" ht="12.9" customHeight="1" x14ac:dyDescent="0.2">
      <c r="B52" s="22"/>
      <c r="D52" s="19"/>
      <c r="E52" s="19"/>
      <c r="F52" s="19"/>
    </row>
    <row r="53" spans="2:23" ht="12.9" customHeight="1" x14ac:dyDescent="0.2">
      <c r="B53" s="22"/>
      <c r="D53" s="19"/>
      <c r="E53" s="19"/>
      <c r="F53" s="19"/>
    </row>
    <row r="54" spans="2:23" ht="12.9" customHeight="1" x14ac:dyDescent="0.25">
      <c r="B54" s="25" t="s">
        <v>116</v>
      </c>
      <c r="C54" s="29"/>
      <c r="D54" s="29"/>
      <c r="E54" s="29"/>
      <c r="F54" s="29"/>
    </row>
    <row r="55" spans="2:23" ht="12.9" customHeight="1" x14ac:dyDescent="0.2">
      <c r="B55" s="23"/>
      <c r="C55" s="29"/>
      <c r="D55" s="29"/>
      <c r="E55" s="29"/>
      <c r="F55" s="29"/>
    </row>
    <row r="56" spans="2:23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23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23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2019'!$O$1</f>
        <v>0</v>
      </c>
    </row>
    <row r="59" spans="2:23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2019'!$O$1</f>
        <v>0</v>
      </c>
    </row>
    <row r="60" spans="2:23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2019'!$O$1</f>
        <v>0</v>
      </c>
    </row>
    <row r="61" spans="2:23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2019'!$O$1</f>
        <v>0</v>
      </c>
      <c r="Q61" s="15"/>
    </row>
    <row r="62" spans="2:23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2019'!$O$1</f>
        <v>0</v>
      </c>
      <c r="V62" s="15"/>
      <c r="W62" s="15"/>
    </row>
    <row r="63" spans="2:23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2019'!$O$1</f>
        <v>0</v>
      </c>
    </row>
    <row r="64" spans="2:23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2019'!$O$1</f>
        <v>0</v>
      </c>
    </row>
    <row r="65" spans="2:23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2019'!$O$1</f>
        <v>0</v>
      </c>
    </row>
    <row r="66" spans="2:23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2019'!$O$1</f>
        <v>0</v>
      </c>
    </row>
    <row r="67" spans="2:23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2019'!$O$1</f>
        <v>0</v>
      </c>
    </row>
    <row r="68" spans="2:23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2019'!$O$1</f>
        <v>0</v>
      </c>
    </row>
    <row r="69" spans="2:23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2019'!$O$1</f>
        <v>0</v>
      </c>
    </row>
    <row r="70" spans="2:23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2019'!$O$1</f>
        <v>0</v>
      </c>
    </row>
    <row r="71" spans="2:23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 2019'!$O$1</f>
        <v>0</v>
      </c>
    </row>
    <row r="72" spans="2:23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2019'!$O$1</f>
        <v>0</v>
      </c>
    </row>
    <row r="73" spans="2:23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 2019'!$O$1</f>
        <v>0</v>
      </c>
      <c r="Q73" s="21"/>
      <c r="R73" s="21"/>
      <c r="S73" s="21"/>
      <c r="T73" s="21"/>
      <c r="U73" s="21"/>
      <c r="V73" s="21"/>
      <c r="W73" s="21"/>
    </row>
    <row r="74" spans="2:23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 2019'!$O$1</f>
        <v>0</v>
      </c>
    </row>
    <row r="75" spans="2:23" ht="12.9" customHeight="1" x14ac:dyDescent="0.2">
      <c r="B75" s="22"/>
      <c r="D75" s="26"/>
      <c r="E75" s="26"/>
      <c r="F75" s="26"/>
    </row>
    <row r="76" spans="2:23" ht="12.9" customHeight="1" x14ac:dyDescent="0.2">
      <c r="B76" s="22"/>
      <c r="D76" s="26"/>
      <c r="E76" s="26"/>
      <c r="F76" s="26"/>
    </row>
    <row r="77" spans="2:23" ht="12.9" customHeight="1" x14ac:dyDescent="0.25">
      <c r="B77" s="27" t="s">
        <v>117</v>
      </c>
      <c r="C77" s="29"/>
      <c r="D77" s="26"/>
      <c r="E77" s="26"/>
      <c r="F77" s="26"/>
    </row>
    <row r="78" spans="2:23" ht="12.9" customHeight="1" x14ac:dyDescent="0.25">
      <c r="B78" s="28" t="s">
        <v>123</v>
      </c>
      <c r="C78" s="29"/>
      <c r="D78" s="26"/>
      <c r="E78" s="26"/>
      <c r="F78" s="26"/>
    </row>
    <row r="79" spans="2:23" ht="12.9" customHeight="1" x14ac:dyDescent="0.2">
      <c r="B79" s="59"/>
      <c r="C79" s="59"/>
      <c r="D79" s="59"/>
      <c r="E79" s="59"/>
      <c r="F79" s="58"/>
    </row>
    <row r="80" spans="2:23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1355.422939</v>
      </c>
      <c r="F81" s="6">
        <f>E81/' 2019'!$O$1</f>
        <v>179.89553905368638</v>
      </c>
    </row>
    <row r="82" spans="2:6" ht="12.9" customHeight="1" x14ac:dyDescent="0.2">
      <c r="B82" s="5" t="s">
        <v>37</v>
      </c>
      <c r="C82" s="5"/>
      <c r="D82" s="5"/>
      <c r="E82" s="11">
        <f>+E51</f>
        <v>693.839699</v>
      </c>
      <c r="F82" s="11">
        <f>E82/' 2019'!$O$1</f>
        <v>92.088353440838802</v>
      </c>
    </row>
    <row r="85" spans="2:6" ht="12.9" customHeight="1" x14ac:dyDescent="0.2">
      <c r="B85" s="57" t="s">
        <v>125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9"/>
  <sheetViews>
    <sheetView showGridLines="0" tabSelected="1" zoomScale="85" zoomScaleNormal="85" workbookViewId="0"/>
  </sheetViews>
  <sheetFormatPr defaultColWidth="9.28515625" defaultRowHeight="12.9" customHeight="1" x14ac:dyDescent="0.2"/>
  <cols>
    <col min="1" max="1" width="2.85546875" style="33" customWidth="1"/>
    <col min="2" max="2" width="30.140625" style="33" customWidth="1"/>
    <col min="3" max="14" width="16.140625" style="33" customWidth="1"/>
    <col min="15" max="15" width="19.42578125" style="33" customWidth="1"/>
    <col min="16" max="16" width="11.7109375" style="33" customWidth="1"/>
    <col min="17" max="16384" width="9.28515625" style="33"/>
  </cols>
  <sheetData>
    <row r="1" spans="2:15" ht="12.9" customHeight="1" x14ac:dyDescent="0.2">
      <c r="O1" s="56">
        <v>7.5345000000000004</v>
      </c>
    </row>
    <row r="2" spans="2:15" ht="12.9" customHeight="1" x14ac:dyDescent="0.3">
      <c r="B2" s="34" t="s">
        <v>118</v>
      </c>
    </row>
    <row r="3" spans="2:15" ht="12.9" customHeight="1" x14ac:dyDescent="0.25">
      <c r="B3" s="35" t="s">
        <v>61</v>
      </c>
    </row>
    <row r="5" spans="2:15" ht="12.9" customHeight="1" x14ac:dyDescent="0.2">
      <c r="B5" s="36"/>
      <c r="C5" s="36" t="s">
        <v>44</v>
      </c>
      <c r="D5" s="36" t="s">
        <v>45</v>
      </c>
      <c r="E5" s="36" t="s">
        <v>46</v>
      </c>
      <c r="F5" s="36" t="s">
        <v>47</v>
      </c>
      <c r="G5" s="36" t="s">
        <v>48</v>
      </c>
      <c r="H5" s="36" t="s">
        <v>49</v>
      </c>
      <c r="I5" s="36" t="s">
        <v>50</v>
      </c>
      <c r="J5" s="36" t="s">
        <v>51</v>
      </c>
      <c r="K5" s="36" t="s">
        <v>52</v>
      </c>
      <c r="L5" s="36" t="s">
        <v>53</v>
      </c>
      <c r="M5" s="36" t="s">
        <v>54</v>
      </c>
      <c r="N5" s="36" t="s">
        <v>69</v>
      </c>
    </row>
    <row r="6" spans="2:15" ht="12.9" customHeight="1" x14ac:dyDescent="0.2">
      <c r="B6" s="33" t="s">
        <v>36</v>
      </c>
      <c r="C6" s="37">
        <f>+'siječanj 2019'!E24+'siječanj 2019'!E73</f>
        <v>983632451</v>
      </c>
      <c r="D6" s="37">
        <f>+'veljača 2019'!E24+'veljača 2019'!E73</f>
        <v>1043876345</v>
      </c>
      <c r="E6" s="37">
        <f>+'ožujak 2019'!E24+'ožujak 2019'!E73</f>
        <v>1258009087</v>
      </c>
      <c r="F6" s="37">
        <f>+'travanj 2019'!E24+'travanj 2019'!E73</f>
        <v>1648793653</v>
      </c>
      <c r="G6" s="37">
        <f>+'svibanj 2019'!E24+'svibanj 2019'!E73</f>
        <v>1735914139</v>
      </c>
      <c r="H6" s="37">
        <f>+'lipanj 2019'!E24+'lipanj 2019'!E73</f>
        <v>2351769008</v>
      </c>
      <c r="I6" s="37">
        <f>+'srpanj 2019'!E24+'srpanj 2019'!E73</f>
        <v>3184671364</v>
      </c>
      <c r="J6" s="37">
        <f>+'kolovoz 2019'!E24+'kolovoz 2019'!E73</f>
        <v>3439273059</v>
      </c>
      <c r="K6" s="37">
        <f>+'rujan 2019'!E24+'rujan 2019'!E73</f>
        <v>1891177583</v>
      </c>
      <c r="L6" s="37">
        <f>+'listopad 2019'!E24+'listopad 2019'!E73</f>
        <v>1462884708</v>
      </c>
      <c r="M6" s="37">
        <f>+'studeni 2019'!E24+'studeni 2019'!E73</f>
        <v>1162600205</v>
      </c>
      <c r="N6" s="37">
        <f>+'prosinac 2019'!E24+'prosinac 2019'!E73</f>
        <v>1355422939</v>
      </c>
    </row>
    <row r="7" spans="2:15" ht="12.9" customHeight="1" x14ac:dyDescent="0.2">
      <c r="B7" s="33" t="s">
        <v>37</v>
      </c>
      <c r="C7" s="37">
        <f>+'siječanj 2019'!E50</f>
        <v>502354043</v>
      </c>
      <c r="D7" s="37">
        <f>+'veljača 2019'!E50</f>
        <v>475695046</v>
      </c>
      <c r="E7" s="37">
        <f>+'ožujak 2019'!E50</f>
        <v>534436305</v>
      </c>
      <c r="F7" s="37">
        <f>+'travanj 2019'!E50</f>
        <v>630432220</v>
      </c>
      <c r="G7" s="37">
        <f>+'svibanj 2019'!E50</f>
        <v>588000134</v>
      </c>
      <c r="H7" s="37">
        <f>+'lipanj 2019'!E50</f>
        <v>672157331</v>
      </c>
      <c r="I7" s="37">
        <f>+'srpanj 2019'!E50</f>
        <v>970840265</v>
      </c>
      <c r="J7" s="37">
        <f>+'kolovoz 2019'!E50</f>
        <v>1137537773</v>
      </c>
      <c r="K7" s="37">
        <f>+'rujan 2019'!E50</f>
        <v>813811778</v>
      </c>
      <c r="L7" s="37">
        <f>+'listopad 2019'!E50</f>
        <v>674201586</v>
      </c>
      <c r="M7" s="37">
        <f>+'studeni 2019'!E50</f>
        <v>553108513</v>
      </c>
      <c r="N7" s="37">
        <f>+'prosinac 2019'!E50</f>
        <v>693839699</v>
      </c>
    </row>
    <row r="8" spans="2:15" ht="12.9" customHeight="1" x14ac:dyDescent="0.2">
      <c r="B8" s="38" t="s">
        <v>33</v>
      </c>
      <c r="C8" s="39">
        <f t="shared" ref="C8" si="0">SUM(C6:C7)</f>
        <v>1485986494</v>
      </c>
      <c r="D8" s="39">
        <f t="shared" ref="D8:N8" si="1">SUM(D6:D7)</f>
        <v>1519571391</v>
      </c>
      <c r="E8" s="39">
        <f>SUM(E6:E7)</f>
        <v>1792445392</v>
      </c>
      <c r="F8" s="39">
        <f t="shared" si="1"/>
        <v>2279225873</v>
      </c>
      <c r="G8" s="39">
        <f t="shared" si="1"/>
        <v>2323914273</v>
      </c>
      <c r="H8" s="39">
        <f t="shared" si="1"/>
        <v>3023926339</v>
      </c>
      <c r="I8" s="39">
        <f t="shared" si="1"/>
        <v>4155511629</v>
      </c>
      <c r="J8" s="39">
        <f t="shared" ref="J8" si="2">SUM(J6:J7)</f>
        <v>4576810832</v>
      </c>
      <c r="K8" s="39">
        <f t="shared" si="1"/>
        <v>2704989361</v>
      </c>
      <c r="L8" s="39">
        <f t="shared" si="1"/>
        <v>2137086294</v>
      </c>
      <c r="M8" s="39">
        <f t="shared" si="1"/>
        <v>1715708718</v>
      </c>
      <c r="N8" s="39">
        <f t="shared" si="1"/>
        <v>2049262638</v>
      </c>
    </row>
    <row r="9" spans="2:15" ht="12.9" customHeight="1" x14ac:dyDescent="0.2"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2:15" ht="12.9" customHeight="1" x14ac:dyDescent="0.2"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2:15" ht="12.9" customHeight="1" x14ac:dyDescent="0.25">
      <c r="B11" s="35" t="s">
        <v>119</v>
      </c>
    </row>
    <row r="13" spans="2:15" ht="12.9" customHeight="1" x14ac:dyDescent="0.2">
      <c r="B13" s="36"/>
      <c r="C13" s="36" t="s">
        <v>44</v>
      </c>
      <c r="D13" s="36" t="s">
        <v>45</v>
      </c>
      <c r="E13" s="36" t="s">
        <v>46</v>
      </c>
      <c r="F13" s="36" t="s">
        <v>47</v>
      </c>
      <c r="G13" s="36" t="s">
        <v>48</v>
      </c>
      <c r="H13" s="36" t="s">
        <v>49</v>
      </c>
      <c r="I13" s="36" t="s">
        <v>50</v>
      </c>
      <c r="J13" s="36" t="s">
        <v>51</v>
      </c>
      <c r="K13" s="36" t="s">
        <v>52</v>
      </c>
      <c r="L13" s="36" t="s">
        <v>53</v>
      </c>
      <c r="M13" s="36" t="s">
        <v>54</v>
      </c>
      <c r="N13" s="36" t="s">
        <v>69</v>
      </c>
    </row>
    <row r="14" spans="2:15" ht="12.9" customHeight="1" x14ac:dyDescent="0.2">
      <c r="B14" s="33" t="s">
        <v>36</v>
      </c>
      <c r="C14" s="37">
        <f>C6/$O$1</f>
        <v>130550461.34448205</v>
      </c>
      <c r="D14" s="37">
        <f t="shared" ref="D14:N14" si="3">D6/$O$1</f>
        <v>138546200.14599508</v>
      </c>
      <c r="E14" s="37">
        <f t="shared" si="3"/>
        <v>166966499.03775963</v>
      </c>
      <c r="F14" s="37">
        <f t="shared" si="3"/>
        <v>218832524.12237042</v>
      </c>
      <c r="G14" s="37">
        <f t="shared" si="3"/>
        <v>230395399.69473752</v>
      </c>
      <c r="H14" s="37">
        <f t="shared" si="3"/>
        <v>312133387.48423916</v>
      </c>
      <c r="I14" s="37">
        <f t="shared" si="3"/>
        <v>422678527.3077178</v>
      </c>
      <c r="J14" s="37">
        <f t="shared" si="3"/>
        <v>456469979.29524183</v>
      </c>
      <c r="K14" s="37">
        <f t="shared" si="3"/>
        <v>251002400.02654454</v>
      </c>
      <c r="L14" s="37">
        <f t="shared" si="3"/>
        <v>194158166.83257017</v>
      </c>
      <c r="M14" s="37">
        <f t="shared" si="3"/>
        <v>154303564.27101997</v>
      </c>
      <c r="N14" s="37">
        <f t="shared" si="3"/>
        <v>179895539.05368638</v>
      </c>
    </row>
    <row r="15" spans="2:15" ht="12.9" customHeight="1" x14ac:dyDescent="0.2">
      <c r="B15" s="33" t="s">
        <v>37</v>
      </c>
      <c r="C15" s="37">
        <f t="shared" ref="C15:N16" si="4">C7/$O$1</f>
        <v>66673839.405401811</v>
      </c>
      <c r="D15" s="37">
        <f t="shared" si="4"/>
        <v>63135582.454044722</v>
      </c>
      <c r="E15" s="37">
        <f t="shared" si="4"/>
        <v>70931887.318335652</v>
      </c>
      <c r="F15" s="37">
        <f t="shared" si="4"/>
        <v>83672734.753467381</v>
      </c>
      <c r="G15" s="37">
        <f t="shared" si="4"/>
        <v>78041029.13265644</v>
      </c>
      <c r="H15" s="37">
        <f t="shared" si="4"/>
        <v>89210608.666799381</v>
      </c>
      <c r="I15" s="37">
        <f t="shared" si="4"/>
        <v>128852646.49279977</v>
      </c>
      <c r="J15" s="37">
        <f t="shared" si="4"/>
        <v>150977207.91027936</v>
      </c>
      <c r="K15" s="37">
        <f t="shared" si="4"/>
        <v>108011384.69706018</v>
      </c>
      <c r="L15" s="37">
        <f t="shared" si="4"/>
        <v>89481927.931515023</v>
      </c>
      <c r="M15" s="37">
        <f t="shared" si="4"/>
        <v>73410115.203397706</v>
      </c>
      <c r="N15" s="37">
        <f t="shared" si="4"/>
        <v>92088353.440838799</v>
      </c>
    </row>
    <row r="16" spans="2:15" ht="12.9" customHeight="1" x14ac:dyDescent="0.2">
      <c r="B16" s="38" t="s">
        <v>33</v>
      </c>
      <c r="C16" s="39">
        <f t="shared" si="4"/>
        <v>197224300.74988386</v>
      </c>
      <c r="D16" s="39">
        <f t="shared" si="4"/>
        <v>201681782.60003981</v>
      </c>
      <c r="E16" s="39">
        <f t="shared" si="4"/>
        <v>237898386.35609528</v>
      </c>
      <c r="F16" s="39">
        <f t="shared" si="4"/>
        <v>302505258.8758378</v>
      </c>
      <c r="G16" s="39">
        <f t="shared" si="4"/>
        <v>308436428.82739395</v>
      </c>
      <c r="H16" s="39">
        <f t="shared" si="4"/>
        <v>401343996.15103853</v>
      </c>
      <c r="I16" s="39">
        <f t="shared" si="4"/>
        <v>551531173.80051756</v>
      </c>
      <c r="J16" s="39">
        <f t="shared" si="4"/>
        <v>607447187.20552123</v>
      </c>
      <c r="K16" s="39">
        <f t="shared" si="4"/>
        <v>359013784.72360474</v>
      </c>
      <c r="L16" s="39">
        <f t="shared" si="4"/>
        <v>283640094.76408517</v>
      </c>
      <c r="M16" s="39">
        <f t="shared" si="4"/>
        <v>227713679.47441766</v>
      </c>
      <c r="N16" s="39">
        <f t="shared" si="4"/>
        <v>271983892.49452519</v>
      </c>
    </row>
    <row r="17" spans="2:17" ht="12.9" customHeight="1" x14ac:dyDescent="0.2"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2:17" ht="12.6" customHeight="1" x14ac:dyDescent="0.2"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2:17" ht="12.9" customHeight="1" x14ac:dyDescent="0.25">
      <c r="B19" s="42" t="s">
        <v>62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</row>
    <row r="20" spans="2:17" ht="12.9" customHeight="1" x14ac:dyDescent="0.25">
      <c r="B20" s="35" t="s">
        <v>63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</row>
    <row r="21" spans="2:17" ht="12.9" customHeight="1" x14ac:dyDescent="0.2"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2:17" ht="10.199999999999999" x14ac:dyDescent="0.2">
      <c r="B22" s="43" t="s">
        <v>56</v>
      </c>
      <c r="C22" s="36" t="s">
        <v>44</v>
      </c>
      <c r="D22" s="36" t="s">
        <v>45</v>
      </c>
      <c r="E22" s="36" t="s">
        <v>46</v>
      </c>
      <c r="F22" s="36" t="s">
        <v>47</v>
      </c>
      <c r="G22" s="36" t="s">
        <v>48</v>
      </c>
      <c r="H22" s="36" t="s">
        <v>49</v>
      </c>
      <c r="I22" s="36" t="s">
        <v>50</v>
      </c>
      <c r="J22" s="36" t="s">
        <v>51</v>
      </c>
      <c r="K22" s="36" t="s">
        <v>52</v>
      </c>
      <c r="L22" s="36" t="s">
        <v>53</v>
      </c>
      <c r="M22" s="36" t="s">
        <v>54</v>
      </c>
      <c r="N22" s="36" t="s">
        <v>69</v>
      </c>
      <c r="O22" s="44" t="s">
        <v>32</v>
      </c>
      <c r="P22" s="36" t="s">
        <v>55</v>
      </c>
    </row>
    <row r="23" spans="2:17" ht="12.9" customHeight="1" x14ac:dyDescent="0.2">
      <c r="B23" s="45" t="s">
        <v>17</v>
      </c>
      <c r="C23" s="37">
        <f>+'siječanj 2019'!E6+'siječanj 2019'!E32</f>
        <v>5383227</v>
      </c>
      <c r="D23" s="37">
        <f>+'veljača 2019'!E6+'veljača 2019'!E32</f>
        <v>5619922</v>
      </c>
      <c r="E23" s="37">
        <f>+'ožujak 2019'!E6+'ožujak 2019'!E32</f>
        <v>5889860</v>
      </c>
      <c r="F23" s="37">
        <f>+'travanj 2019'!E6+'travanj 2019'!E32</f>
        <v>9034396</v>
      </c>
      <c r="G23" s="37">
        <f>+'svibanj 2019'!E6+'svibanj 2019'!E32</f>
        <v>9332681</v>
      </c>
      <c r="H23" s="37">
        <f>+'lipanj 2019'!E6+'lipanj 2019'!E32</f>
        <v>17503279</v>
      </c>
      <c r="I23" s="37">
        <f>+'srpanj 2019'!E6+'srpanj 2019'!E32</f>
        <v>28569776</v>
      </c>
      <c r="J23" s="37">
        <f>+'kolovoz 2019'!E6+'kolovoz 2019'!E32</f>
        <v>21963648</v>
      </c>
      <c r="K23" s="37">
        <f>+'rujan 2019'!E6+'rujan 2019'!E32</f>
        <v>17711162</v>
      </c>
      <c r="L23" s="37">
        <f>+'listopad 2019'!E6+'listopad 2019'!E32</f>
        <v>9779320</v>
      </c>
      <c r="M23" s="37">
        <f>+'studeni 2019'!E6+'studeni 2019'!E32</f>
        <v>5970318</v>
      </c>
      <c r="N23" s="37">
        <f>+'prosinac 2019'!E6+'prosinac 2019'!E32</f>
        <v>8312154</v>
      </c>
      <c r="O23" s="37">
        <f>SUM(C23:N23)</f>
        <v>145069743</v>
      </c>
      <c r="P23" s="37">
        <f>+(O23/O41)*100</f>
        <v>0.48739283095340974</v>
      </c>
      <c r="Q23" s="45"/>
    </row>
    <row r="24" spans="2:17" ht="12.9" customHeight="1" x14ac:dyDescent="0.2">
      <c r="B24" s="45" t="s">
        <v>18</v>
      </c>
      <c r="C24" s="37">
        <f>+'siječanj 2019'!E7+'siječanj 2019'!E33</f>
        <v>5658511</v>
      </c>
      <c r="D24" s="37">
        <f>+'veljača 2019'!E7+'veljača 2019'!E33</f>
        <v>5778035</v>
      </c>
      <c r="E24" s="37">
        <f>+'ožujak 2019'!E7+'ožujak 2019'!E33</f>
        <v>4233122</v>
      </c>
      <c r="F24" s="37">
        <f>+'travanj 2019'!E7+'travanj 2019'!E33</f>
        <v>7329510</v>
      </c>
      <c r="G24" s="37">
        <f>+'svibanj 2019'!E7+'svibanj 2019'!E33</f>
        <v>7924734</v>
      </c>
      <c r="H24" s="37">
        <f>+'lipanj 2019'!E7+'lipanj 2019'!E33</f>
        <v>13164831</v>
      </c>
      <c r="I24" s="37">
        <f>+'srpanj 2019'!E7+'srpanj 2019'!E33</f>
        <v>24016097</v>
      </c>
      <c r="J24" s="37">
        <f>+'kolovoz 2019'!E7+'kolovoz 2019'!E33</f>
        <v>19971680</v>
      </c>
      <c r="K24" s="37">
        <f>+'rujan 2019'!E7+'rujan 2019'!E33</f>
        <v>16133373</v>
      </c>
      <c r="L24" s="37">
        <f>+'listopad 2019'!E7+'listopad 2019'!E33</f>
        <v>9999340</v>
      </c>
      <c r="M24" s="37">
        <f>+'studeni 2019'!E7+'studeni 2019'!E33</f>
        <v>4385657</v>
      </c>
      <c r="N24" s="37">
        <f>+'prosinac 2019'!E7+'prosinac 2019'!E33</f>
        <v>6109428</v>
      </c>
      <c r="O24" s="37">
        <f t="shared" ref="O24:O40" si="5">SUM(C24:N24)</f>
        <v>124704318</v>
      </c>
      <c r="P24" s="37">
        <f>+(O24/O41)*100</f>
        <v>0.41897082965215054</v>
      </c>
      <c r="Q24" s="45"/>
    </row>
    <row r="25" spans="2:17" ht="12.9" customHeight="1" x14ac:dyDescent="0.2">
      <c r="B25" s="45" t="s">
        <v>19</v>
      </c>
      <c r="C25" s="37">
        <f>+'siječanj 2019'!E8+'siječanj 2019'!E34</f>
        <v>655704</v>
      </c>
      <c r="D25" s="37">
        <f>+'veljača 2019'!E8+'veljača 2019'!E34</f>
        <v>1544171</v>
      </c>
      <c r="E25" s="37">
        <f>+'ožujak 2019'!E8+'ožujak 2019'!E34</f>
        <v>1049457</v>
      </c>
      <c r="F25" s="37">
        <f>+'travanj 2019'!E8+'travanj 2019'!E34</f>
        <v>2565390</v>
      </c>
      <c r="G25" s="37">
        <f>+'svibanj 2019'!E8+'svibanj 2019'!E34</f>
        <v>2489087</v>
      </c>
      <c r="H25" s="37">
        <f>+'lipanj 2019'!E8+'lipanj 2019'!E34</f>
        <v>9557146</v>
      </c>
      <c r="I25" s="37">
        <f>+'srpanj 2019'!E8+'srpanj 2019'!E34</f>
        <v>14295379</v>
      </c>
      <c r="J25" s="37">
        <f>+'kolovoz 2019'!E8+'kolovoz 2019'!E34</f>
        <v>13011068</v>
      </c>
      <c r="K25" s="37">
        <f>+'rujan 2019'!E8+'rujan 2019'!E34</f>
        <v>8032039</v>
      </c>
      <c r="L25" s="37">
        <f>+'listopad 2019'!E8+'listopad 2019'!E34</f>
        <v>2972666</v>
      </c>
      <c r="M25" s="37">
        <f>+'studeni 2019'!E8+'studeni 2019'!E34</f>
        <v>1873822</v>
      </c>
      <c r="N25" s="37">
        <f>+'prosinac 2019'!E8+'prosinac 2019'!E34</f>
        <v>2132656</v>
      </c>
      <c r="O25" s="37">
        <f t="shared" si="5"/>
        <v>60178585</v>
      </c>
      <c r="P25" s="37">
        <f>+(O25/O41)*100</f>
        <v>0.20218282806167515</v>
      </c>
      <c r="Q25" s="45"/>
    </row>
    <row r="26" spans="2:17" ht="12.9" customHeight="1" x14ac:dyDescent="0.2">
      <c r="B26" s="45" t="s">
        <v>20</v>
      </c>
      <c r="C26" s="37">
        <f>+'siječanj 2019'!E9+'siječanj 2019'!E35</f>
        <v>7105703</v>
      </c>
      <c r="D26" s="37">
        <f>+'veljača 2019'!E9+'veljača 2019'!E35</f>
        <v>2885569</v>
      </c>
      <c r="E26" s="37">
        <f>+'ožujak 2019'!E9+'ožujak 2019'!E35</f>
        <v>2448303</v>
      </c>
      <c r="F26" s="37">
        <f>+'travanj 2019'!E9+'travanj 2019'!E35</f>
        <v>7706314</v>
      </c>
      <c r="G26" s="37">
        <f>+'svibanj 2019'!E9+'svibanj 2019'!E35</f>
        <v>5424163</v>
      </c>
      <c r="H26" s="37">
        <f>+'lipanj 2019'!E9+'lipanj 2019'!E35</f>
        <v>2426789</v>
      </c>
      <c r="I26" s="37">
        <f>+'srpanj 2019'!E9+'srpanj 2019'!E35</f>
        <v>8112103</v>
      </c>
      <c r="J26" s="37">
        <f>+'kolovoz 2019'!E9+'kolovoz 2019'!E35</f>
        <v>7743749</v>
      </c>
      <c r="K26" s="37">
        <f>+'rujan 2019'!E9+'rujan 2019'!E35</f>
        <v>3850170</v>
      </c>
      <c r="L26" s="37">
        <f>+'listopad 2019'!E9+'listopad 2019'!E35</f>
        <v>4230176</v>
      </c>
      <c r="M26" s="37">
        <f>+'studeni 2019'!E9+'studeni 2019'!E35</f>
        <v>2707622</v>
      </c>
      <c r="N26" s="37">
        <f>+'prosinac 2019'!E9+'prosinac 2019'!E35</f>
        <v>3192367</v>
      </c>
      <c r="O26" s="37">
        <f t="shared" si="5"/>
        <v>57833028</v>
      </c>
      <c r="P26" s="37">
        <f>+(O26/O41)*100</f>
        <v>0.19430242762288355</v>
      </c>
      <c r="Q26" s="45"/>
    </row>
    <row r="27" spans="2:17" ht="12.9" customHeight="1" x14ac:dyDescent="0.2">
      <c r="B27" s="45" t="s">
        <v>21</v>
      </c>
      <c r="C27" s="37">
        <f>+'siječanj 2019'!E10+'siječanj 2019'!E36</f>
        <v>4481511</v>
      </c>
      <c r="D27" s="37">
        <f>+'veljača 2019'!E10+'veljača 2019'!E36</f>
        <v>4053703</v>
      </c>
      <c r="E27" s="37">
        <f>+'ožujak 2019'!E10+'ožujak 2019'!E36</f>
        <v>5005825</v>
      </c>
      <c r="F27" s="37">
        <f>+'travanj 2019'!E10+'travanj 2019'!E36</f>
        <v>4699393</v>
      </c>
      <c r="G27" s="37">
        <f>+'svibanj 2019'!E10+'svibanj 2019'!E36</f>
        <v>4963964</v>
      </c>
      <c r="H27" s="37">
        <f>+'lipanj 2019'!E10+'lipanj 2019'!E36</f>
        <v>7338132</v>
      </c>
      <c r="I27" s="37">
        <f>+'srpanj 2019'!E10+'srpanj 2019'!E36</f>
        <v>12142289</v>
      </c>
      <c r="J27" s="37">
        <f>+'kolovoz 2019'!E10+'kolovoz 2019'!E36</f>
        <v>16394706</v>
      </c>
      <c r="K27" s="37">
        <f>+'rujan 2019'!E10+'rujan 2019'!E36</f>
        <v>7424866</v>
      </c>
      <c r="L27" s="37">
        <f>+'listopad 2019'!E10+'listopad 2019'!E36</f>
        <v>7412911</v>
      </c>
      <c r="M27" s="37">
        <f>+'studeni 2019'!E10+'studeni 2019'!E36</f>
        <v>6784276</v>
      </c>
      <c r="N27" s="37">
        <f>+'prosinac 2019'!E10+'prosinac 2019'!E36</f>
        <v>9145588</v>
      </c>
      <c r="O27" s="37">
        <f t="shared" si="5"/>
        <v>89847164</v>
      </c>
      <c r="P27" s="37">
        <f>+(O27/O41)*100</f>
        <v>0.30186076510175719</v>
      </c>
      <c r="Q27" s="45"/>
    </row>
    <row r="28" spans="2:17" ht="12.9" customHeight="1" x14ac:dyDescent="0.2">
      <c r="B28" s="45" t="s">
        <v>22</v>
      </c>
      <c r="C28" s="37">
        <f>+'siječanj 2019'!E11+'siječanj 2019'!E37</f>
        <v>297277</v>
      </c>
      <c r="D28" s="37">
        <f>+'veljača 2019'!E11+'veljača 2019'!E37</f>
        <v>435120</v>
      </c>
      <c r="E28" s="37">
        <f>+'ožujak 2019'!E11+'ožujak 2019'!E37</f>
        <v>677651</v>
      </c>
      <c r="F28" s="37">
        <f>+'travanj 2019'!E11+'travanj 2019'!E37</f>
        <v>1806188</v>
      </c>
      <c r="G28" s="37">
        <f>+'svibanj 2019'!E11+'svibanj 2019'!E37</f>
        <v>2369279</v>
      </c>
      <c r="H28" s="37">
        <f>+'lipanj 2019'!E11+'lipanj 2019'!E37</f>
        <v>2950541</v>
      </c>
      <c r="I28" s="37">
        <f>+'srpanj 2019'!E11+'srpanj 2019'!E37</f>
        <v>2464518</v>
      </c>
      <c r="J28" s="37">
        <f>+'kolovoz 2019'!E11+'kolovoz 2019'!E37</f>
        <v>2492611</v>
      </c>
      <c r="K28" s="37">
        <f>+'rujan 2019'!E11+'rujan 2019'!E37</f>
        <v>2710379</v>
      </c>
      <c r="L28" s="37">
        <f>+'listopad 2019'!E11+'listopad 2019'!E37</f>
        <v>1925912</v>
      </c>
      <c r="M28" s="37">
        <f>+'studeni 2019'!E11+'studeni 2019'!E37</f>
        <v>492199</v>
      </c>
      <c r="N28" s="37">
        <f>+'prosinac 2019'!E11+'prosinac 2019'!E37</f>
        <v>474334</v>
      </c>
      <c r="O28" s="37">
        <f t="shared" si="5"/>
        <v>19096009</v>
      </c>
      <c r="P28" s="37">
        <f>+(O28/O41)*100</f>
        <v>6.4157126730567046E-2</v>
      </c>
      <c r="Q28" s="45"/>
    </row>
    <row r="29" spans="2:17" ht="12.9" customHeight="1" x14ac:dyDescent="0.2">
      <c r="B29" s="45" t="s">
        <v>23</v>
      </c>
      <c r="C29" s="37">
        <f>+'siječanj 2019'!E12+'siječanj 2019'!E38</f>
        <v>955058</v>
      </c>
      <c r="D29" s="37">
        <f>+'veljača 2019'!E12+'veljača 2019'!E38</f>
        <v>955988</v>
      </c>
      <c r="E29" s="37">
        <f>+'ožujak 2019'!E12+'ožujak 2019'!E38</f>
        <v>982982</v>
      </c>
      <c r="F29" s="37">
        <f>+'travanj 2019'!E12+'travanj 2019'!E38</f>
        <v>2329898</v>
      </c>
      <c r="G29" s="37">
        <f>+'svibanj 2019'!E12+'svibanj 2019'!E38</f>
        <v>1995880</v>
      </c>
      <c r="H29" s="37">
        <f>+'lipanj 2019'!E12+'lipanj 2019'!E38</f>
        <v>3402309</v>
      </c>
      <c r="I29" s="37">
        <f>+'srpanj 2019'!E12+'srpanj 2019'!E38</f>
        <v>5232951</v>
      </c>
      <c r="J29" s="37">
        <f>+'kolovoz 2019'!E12+'kolovoz 2019'!E38</f>
        <v>2827758</v>
      </c>
      <c r="K29" s="37">
        <f>+'rujan 2019'!E12+'rujan 2019'!E38</f>
        <v>2116566</v>
      </c>
      <c r="L29" s="37">
        <f>+'listopad 2019'!E12+'listopad 2019'!E38</f>
        <v>1787989</v>
      </c>
      <c r="M29" s="37">
        <f>+'studeni 2019'!E12+'studeni 2019'!E38</f>
        <v>1101340</v>
      </c>
      <c r="N29" s="37">
        <f>+'prosinac 2019'!E12+'prosinac 2019'!E38</f>
        <v>1806873</v>
      </c>
      <c r="O29" s="37">
        <f t="shared" si="5"/>
        <v>25495592</v>
      </c>
      <c r="P29" s="37">
        <f>+(O29/O41)*100</f>
        <v>8.5657894642531401E-2</v>
      </c>
      <c r="Q29" s="45"/>
    </row>
    <row r="30" spans="2:17" ht="12.9" customHeight="1" x14ac:dyDescent="0.2">
      <c r="B30" s="46" t="s">
        <v>39</v>
      </c>
      <c r="C30" s="37">
        <f>+'siječanj 2019'!E13+'siječanj 2019'!E39</f>
        <v>144144</v>
      </c>
      <c r="D30" s="37">
        <f>+'veljača 2019'!E13+'veljača 2019'!E39</f>
        <v>52942</v>
      </c>
      <c r="E30" s="37">
        <f>+'ožujak 2019'!E13+'ožujak 2019'!E39</f>
        <v>24314</v>
      </c>
      <c r="F30" s="37">
        <f>+'travanj 2019'!E13+'travanj 2019'!E39</f>
        <v>35608</v>
      </c>
      <c r="G30" s="37">
        <f>+'svibanj 2019'!E13+'svibanj 2019'!E39</f>
        <v>128808</v>
      </c>
      <c r="H30" s="37">
        <f>+'lipanj 2019'!E13+'lipanj 2019'!E39</f>
        <v>105352</v>
      </c>
      <c r="I30" s="37">
        <f>+'srpanj 2019'!E13+'srpanj 2019'!E39</f>
        <v>107282</v>
      </c>
      <c r="J30" s="37">
        <f>+'kolovoz 2019'!E13+'kolovoz 2019'!E39</f>
        <v>111369</v>
      </c>
      <c r="K30" s="37">
        <f>+'rujan 2019'!E13+'rujan 2019'!E39</f>
        <v>101707</v>
      </c>
      <c r="L30" s="37">
        <f>+'listopad 2019'!E13+'listopad 2019'!E39</f>
        <v>48517</v>
      </c>
      <c r="M30" s="37">
        <f>+'studeni 2019'!E13+'studeni 2019'!E39</f>
        <v>60903</v>
      </c>
      <c r="N30" s="37">
        <f>+'prosinac 2019'!E13+'prosinac 2019'!E39</f>
        <v>17689</v>
      </c>
      <c r="O30" s="37">
        <f t="shared" si="5"/>
        <v>938635</v>
      </c>
      <c r="P30" s="37">
        <f>+(O30/O41)*100</f>
        <v>3.1535450495831776E-3</v>
      </c>
      <c r="Q30" s="46"/>
    </row>
    <row r="31" spans="2:17" ht="12.9" customHeight="1" x14ac:dyDescent="0.2">
      <c r="B31" s="45" t="s">
        <v>24</v>
      </c>
      <c r="C31" s="37">
        <f>+'siječanj 2019'!E14+'siječanj 2019'!E40</f>
        <v>1895344</v>
      </c>
      <c r="D31" s="37">
        <f>+'veljača 2019'!E14+'veljača 2019'!E40</f>
        <v>1119835</v>
      </c>
      <c r="E31" s="37">
        <f>+'ožujak 2019'!E14+'ožujak 2019'!E40</f>
        <v>1680941</v>
      </c>
      <c r="F31" s="37">
        <f>+'travanj 2019'!E14+'travanj 2019'!E40</f>
        <v>4049977</v>
      </c>
      <c r="G31" s="37">
        <f>+'svibanj 2019'!E14+'svibanj 2019'!E40</f>
        <v>3678171</v>
      </c>
      <c r="H31" s="37">
        <f>+'lipanj 2019'!E14+'lipanj 2019'!E40</f>
        <v>5629311</v>
      </c>
      <c r="I31" s="37">
        <f>+'srpanj 2019'!E14+'srpanj 2019'!E40</f>
        <v>12989438</v>
      </c>
      <c r="J31" s="37">
        <f>+'kolovoz 2019'!E14+'kolovoz 2019'!E40</f>
        <v>6771771</v>
      </c>
      <c r="K31" s="37">
        <f>+'rujan 2019'!E14+'rujan 2019'!E40</f>
        <v>4592961</v>
      </c>
      <c r="L31" s="37">
        <f>+'listopad 2019'!E14+'listopad 2019'!E40</f>
        <v>4073144</v>
      </c>
      <c r="M31" s="37">
        <f>+'studeni 2019'!E14+'studeni 2019'!E40</f>
        <v>4473548</v>
      </c>
      <c r="N31" s="37">
        <f>+'prosinac 2019'!E14+'prosinac 2019'!E40</f>
        <v>4525578</v>
      </c>
      <c r="O31" s="37">
        <f t="shared" si="5"/>
        <v>55480019</v>
      </c>
      <c r="P31" s="37">
        <f>+(O31/O41)*100</f>
        <v>0.18639699059616424</v>
      </c>
      <c r="Q31" s="45"/>
    </row>
    <row r="32" spans="2:17" ht="12.9" customHeight="1" x14ac:dyDescent="0.2">
      <c r="B32" s="45" t="s">
        <v>25</v>
      </c>
      <c r="C32" s="37">
        <f>+'siječanj 2019'!E15+'siječanj 2019'!E41</f>
        <v>50309950</v>
      </c>
      <c r="D32" s="37">
        <f>+'veljača 2019'!E15+'veljača 2019'!E41</f>
        <v>43107138</v>
      </c>
      <c r="E32" s="37">
        <f>+'ožujak 2019'!E15+'ožujak 2019'!E41</f>
        <v>59083287</v>
      </c>
      <c r="F32" s="37">
        <f>+'travanj 2019'!E15+'travanj 2019'!E41</f>
        <v>82438322</v>
      </c>
      <c r="G32" s="37">
        <f>+'svibanj 2019'!E15+'svibanj 2019'!E41</f>
        <v>86972189</v>
      </c>
      <c r="H32" s="37">
        <f>+'lipanj 2019'!E15+'lipanj 2019'!E41</f>
        <v>79191556</v>
      </c>
      <c r="I32" s="37">
        <f>+'srpanj 2019'!E15+'srpanj 2019'!E41</f>
        <v>141255777</v>
      </c>
      <c r="J32" s="37">
        <f>+'kolovoz 2019'!E15+'kolovoz 2019'!E41</f>
        <v>114530994</v>
      </c>
      <c r="K32" s="37">
        <f>+'rujan 2019'!E15+'rujan 2019'!E41</f>
        <v>67168763</v>
      </c>
      <c r="L32" s="37">
        <f>+'listopad 2019'!E15+'listopad 2019'!E41</f>
        <v>64371911</v>
      </c>
      <c r="M32" s="37">
        <f>+'studeni 2019'!E15+'studeni 2019'!E41</f>
        <v>56354971</v>
      </c>
      <c r="N32" s="37">
        <f>+'prosinac 2019'!E15+'prosinac 2019'!E41</f>
        <v>76695806</v>
      </c>
      <c r="O32" s="37">
        <f t="shared" si="5"/>
        <v>921480664</v>
      </c>
      <c r="P32" s="37">
        <f>+(O32/O41)*100</f>
        <v>3.095911388605602</v>
      </c>
      <c r="Q32" s="45"/>
    </row>
    <row r="33" spans="1:17" ht="12.9" customHeight="1" x14ac:dyDescent="0.2">
      <c r="B33" s="45" t="s">
        <v>26</v>
      </c>
      <c r="C33" s="37">
        <f>+'siječanj 2019'!E16+'siječanj 2019'!E42</f>
        <v>16375673</v>
      </c>
      <c r="D33" s="37">
        <f>+'veljača 2019'!E16+'veljača 2019'!E42</f>
        <v>14153776</v>
      </c>
      <c r="E33" s="37">
        <f>+'ožujak 2019'!E16+'ožujak 2019'!E42</f>
        <v>17109241</v>
      </c>
      <c r="F33" s="37">
        <f>+'travanj 2019'!E16+'travanj 2019'!E42</f>
        <v>19514003</v>
      </c>
      <c r="G33" s="37">
        <f>+'svibanj 2019'!E16+'svibanj 2019'!E42</f>
        <v>22832070</v>
      </c>
      <c r="H33" s="37">
        <f>+'lipanj 2019'!E16+'lipanj 2019'!E42</f>
        <v>28834024</v>
      </c>
      <c r="I33" s="37">
        <f>+'srpanj 2019'!E16+'srpanj 2019'!E42</f>
        <v>35359224</v>
      </c>
      <c r="J33" s="37">
        <f>+'kolovoz 2019'!E16+'kolovoz 2019'!E42</f>
        <v>37630117</v>
      </c>
      <c r="K33" s="37">
        <f>+'rujan 2019'!E16+'rujan 2019'!E42</f>
        <v>30916302</v>
      </c>
      <c r="L33" s="37">
        <f>+'listopad 2019'!E16+'listopad 2019'!E42</f>
        <v>29074060</v>
      </c>
      <c r="M33" s="37">
        <f>+'studeni 2019'!E16+'studeni 2019'!E42</f>
        <v>16134959</v>
      </c>
      <c r="N33" s="37">
        <f>+'prosinac 2019'!E16+'prosinac 2019'!E42</f>
        <v>19030837</v>
      </c>
      <c r="O33" s="37">
        <f t="shared" si="5"/>
        <v>286964286</v>
      </c>
      <c r="P33" s="37">
        <f>+(O33/O41)*100</f>
        <v>0.96411789835502726</v>
      </c>
      <c r="Q33" s="45"/>
    </row>
    <row r="34" spans="1:17" ht="12.9" customHeight="1" x14ac:dyDescent="0.2">
      <c r="B34" s="45" t="s">
        <v>27</v>
      </c>
      <c r="C34" s="37">
        <f>+'siječanj 2019'!E17+'siječanj 2019'!E43</f>
        <v>123306609</v>
      </c>
      <c r="D34" s="37">
        <f>+'veljača 2019'!E17+'veljača 2019'!E43</f>
        <v>125284310</v>
      </c>
      <c r="E34" s="37">
        <f>+'ožujak 2019'!E17+'ožujak 2019'!E43</f>
        <v>152603330</v>
      </c>
      <c r="F34" s="37">
        <f>+'travanj 2019'!E17+'travanj 2019'!E43</f>
        <v>157757299</v>
      </c>
      <c r="G34" s="37">
        <f>+'svibanj 2019'!E17+'svibanj 2019'!E43</f>
        <v>174862276</v>
      </c>
      <c r="H34" s="37">
        <f>+'lipanj 2019'!E17+'lipanj 2019'!E43</f>
        <v>164462511</v>
      </c>
      <c r="I34" s="37">
        <f>+'srpanj 2019'!E17+'srpanj 2019'!E43</f>
        <v>226445279</v>
      </c>
      <c r="J34" s="37">
        <f>+'kolovoz 2019'!E17+'kolovoz 2019'!E43</f>
        <v>209185640</v>
      </c>
      <c r="K34" s="37">
        <f>+'rujan 2019'!E17+'rujan 2019'!E43</f>
        <v>176236282</v>
      </c>
      <c r="L34" s="37">
        <f>+'listopad 2019'!E17+'listopad 2019'!E43</f>
        <v>143046633</v>
      </c>
      <c r="M34" s="37">
        <f>+'studeni 2019'!E17+'studeni 2019'!E43</f>
        <v>135928487</v>
      </c>
      <c r="N34" s="37">
        <f>+'prosinac 2019'!E17+'prosinac 2019'!E43</f>
        <v>122943903</v>
      </c>
      <c r="O34" s="37">
        <f t="shared" si="5"/>
        <v>1912062559</v>
      </c>
      <c r="P34" s="37">
        <f>+(O34/O41)*100</f>
        <v>6.4239831429978551</v>
      </c>
      <c r="Q34" s="45"/>
    </row>
    <row r="35" spans="1:17" ht="12.9" customHeight="1" x14ac:dyDescent="0.2">
      <c r="B35" s="45" t="s">
        <v>28</v>
      </c>
      <c r="C35" s="37">
        <f>+'siječanj 2019'!E18+'siječanj 2019'!E44</f>
        <v>327053</v>
      </c>
      <c r="D35" s="37">
        <f>+'veljača 2019'!E18+'veljača 2019'!E44</f>
        <v>442889</v>
      </c>
      <c r="E35" s="37">
        <f>+'ožujak 2019'!E18+'ožujak 2019'!E44</f>
        <v>584573</v>
      </c>
      <c r="F35" s="37">
        <f>+'travanj 2019'!E18+'travanj 2019'!E44</f>
        <v>668487</v>
      </c>
      <c r="G35" s="37">
        <f>+'svibanj 2019'!E18+'svibanj 2019'!E44</f>
        <v>658573</v>
      </c>
      <c r="H35" s="37">
        <f>+'lipanj 2019'!E18+'lipanj 2019'!E44</f>
        <v>672188</v>
      </c>
      <c r="I35" s="37">
        <f>+'srpanj 2019'!E18+'srpanj 2019'!E44</f>
        <v>749379</v>
      </c>
      <c r="J35" s="37">
        <f>+'kolovoz 2019'!E18+'kolovoz 2019'!E44</f>
        <v>671124</v>
      </c>
      <c r="K35" s="37">
        <f>+'rujan 2019'!E18+'rujan 2019'!E44</f>
        <v>725141</v>
      </c>
      <c r="L35" s="37">
        <f>+'listopad 2019'!E18+'listopad 2019'!E44</f>
        <v>1201377</v>
      </c>
      <c r="M35" s="37">
        <f>+'studeni 2019'!E18+'studeni 2019'!E44</f>
        <v>734621</v>
      </c>
      <c r="N35" s="37">
        <f>+'prosinac 2019'!E18+'prosinac 2019'!E44</f>
        <v>781966</v>
      </c>
      <c r="O35" s="37">
        <f t="shared" si="5"/>
        <v>8217371</v>
      </c>
      <c r="P35" s="37">
        <f>+(O35/O41)*100</f>
        <v>2.760801550937091E-2</v>
      </c>
      <c r="Q35" s="45"/>
    </row>
    <row r="36" spans="1:17" ht="12.9" customHeight="1" x14ac:dyDescent="0.2">
      <c r="B36" s="46" t="s">
        <v>41</v>
      </c>
      <c r="C36" s="37">
        <f>+'siječanj 2019'!E19+'siječanj 2019'!E45</f>
        <v>72792</v>
      </c>
      <c r="D36" s="37">
        <f>+'veljača 2019'!E19+'veljača 2019'!E45</f>
        <v>24922</v>
      </c>
      <c r="E36" s="37">
        <f>+'ožujak 2019'!E19+'ožujak 2019'!E45</f>
        <v>34169</v>
      </c>
      <c r="F36" s="37">
        <f>+'travanj 2019'!E19+'travanj 2019'!E45</f>
        <v>31199</v>
      </c>
      <c r="G36" s="37">
        <f>+'svibanj 2019'!E19+'svibanj 2019'!E45</f>
        <v>55265</v>
      </c>
      <c r="H36" s="37">
        <f>+'lipanj 2019'!E19+'lipanj 2019'!E45</f>
        <v>42130</v>
      </c>
      <c r="I36" s="37">
        <f>+'srpanj 2019'!E19+'srpanj 2019'!E45</f>
        <v>57405</v>
      </c>
      <c r="J36" s="37">
        <f>+'kolovoz 2019'!E19+'kolovoz 2019'!E45</f>
        <v>125198</v>
      </c>
      <c r="K36" s="37">
        <f>+'rujan 2019'!E19+'rujan 2019'!E45</f>
        <v>44990</v>
      </c>
      <c r="L36" s="37">
        <f>+'listopad 2019'!E19+'listopad 2019'!E45</f>
        <v>38229</v>
      </c>
      <c r="M36" s="37">
        <f>+'studeni 2019'!E19+'studeni 2019'!E45</f>
        <v>166611</v>
      </c>
      <c r="N36" s="37">
        <f>+'prosinac 2019'!E19+'prosinac 2019'!E45</f>
        <v>20034</v>
      </c>
      <c r="O36" s="37">
        <f t="shared" si="5"/>
        <v>712944</v>
      </c>
      <c r="P36" s="37">
        <f>+(O36/O41)*100</f>
        <v>2.395287861447771E-3</v>
      </c>
      <c r="Q36" s="46"/>
    </row>
    <row r="37" spans="1:17" ht="12.9" customHeight="1" x14ac:dyDescent="0.2">
      <c r="A37" s="40"/>
      <c r="B37" s="46" t="s">
        <v>43</v>
      </c>
      <c r="C37" s="37">
        <f>+'siječanj 2019'!E20+'siječanj 2019'!E46</f>
        <v>106887</v>
      </c>
      <c r="D37" s="37">
        <f>+'veljača 2019'!E20+'veljača 2019'!E46</f>
        <v>14768</v>
      </c>
      <c r="E37" s="37">
        <f>+'ožujak 2019'!E20+'ožujak 2019'!E46</f>
        <v>18282</v>
      </c>
      <c r="F37" s="37">
        <f>+'travanj 2019'!E20+'travanj 2019'!E46</f>
        <v>30762</v>
      </c>
      <c r="G37" s="37">
        <f>+'svibanj 2019'!E20+'svibanj 2019'!E46</f>
        <v>51855</v>
      </c>
      <c r="H37" s="37">
        <f>+'lipanj 2019'!E20+'lipanj 2019'!E46</f>
        <v>54160</v>
      </c>
      <c r="I37" s="37">
        <f>+'srpanj 2019'!E20+'srpanj 2019'!E46</f>
        <v>38022</v>
      </c>
      <c r="J37" s="37">
        <f>+'kolovoz 2019'!E20+'kolovoz 2019'!E46</f>
        <v>48659</v>
      </c>
      <c r="K37" s="37">
        <f>+'rujan 2019'!E20+'rujan 2019'!E46</f>
        <v>31263</v>
      </c>
      <c r="L37" s="37">
        <f>+'listopad 2019'!E20+'listopad 2019'!E46</f>
        <v>18107</v>
      </c>
      <c r="M37" s="37">
        <f>+'studeni 2019'!E20+'studeni 2019'!E46</f>
        <v>29273</v>
      </c>
      <c r="N37" s="37">
        <f>+'prosinac 2019'!E20+'prosinac 2019'!E46</f>
        <v>29323</v>
      </c>
      <c r="O37" s="37">
        <f t="shared" si="5"/>
        <v>471361</v>
      </c>
      <c r="P37" s="37">
        <f>+(O37/O41)*100</f>
        <v>1.5836381001311224E-3</v>
      </c>
      <c r="Q37" s="46"/>
    </row>
    <row r="38" spans="1:17" ht="12.9" customHeight="1" x14ac:dyDescent="0.2">
      <c r="B38" s="45" t="s">
        <v>29</v>
      </c>
      <c r="C38" s="37">
        <f>+'siječanj 2019'!E21+'siječanj 2019'!E47</f>
        <v>16251335</v>
      </c>
      <c r="D38" s="37">
        <f>+'veljača 2019'!E21+'veljača 2019'!E47</f>
        <v>17475683</v>
      </c>
      <c r="E38" s="37">
        <f>+'ožujak 2019'!E21+'ožujak 2019'!E47</f>
        <v>22002494</v>
      </c>
      <c r="F38" s="37">
        <f>+'travanj 2019'!E21+'travanj 2019'!E47</f>
        <v>23946296</v>
      </c>
      <c r="G38" s="37">
        <f>+'svibanj 2019'!E21+'svibanj 2019'!E47</f>
        <v>22154102</v>
      </c>
      <c r="H38" s="37">
        <f>+'lipanj 2019'!E21+'lipanj 2019'!E47</f>
        <v>26349536</v>
      </c>
      <c r="I38" s="37">
        <f>+'srpanj 2019'!E21+'srpanj 2019'!E47</f>
        <v>37811201</v>
      </c>
      <c r="J38" s="37">
        <f>+'kolovoz 2019'!E21+'kolovoz 2019'!E47</f>
        <v>40260465</v>
      </c>
      <c r="K38" s="37">
        <f>+'rujan 2019'!E21+'rujan 2019'!E47</f>
        <v>25922522</v>
      </c>
      <c r="L38" s="37">
        <f>+'listopad 2019'!E21+'listopad 2019'!E47</f>
        <v>24591925</v>
      </c>
      <c r="M38" s="37">
        <f>+'studeni 2019'!E21+'studeni 2019'!E47</f>
        <v>19409934</v>
      </c>
      <c r="N38" s="37">
        <f>+'prosinac 2019'!E21+'prosinac 2019'!E47</f>
        <v>22816603</v>
      </c>
      <c r="O38" s="37">
        <f t="shared" si="5"/>
        <v>298992096</v>
      </c>
      <c r="P38" s="37">
        <f>+(O38/O41)*100</f>
        <v>1.0045278987096136</v>
      </c>
      <c r="Q38" s="45"/>
    </row>
    <row r="39" spans="1:17" ht="12.9" customHeight="1" x14ac:dyDescent="0.2">
      <c r="B39" s="45" t="s">
        <v>30</v>
      </c>
      <c r="C39" s="37">
        <f>+'siječanj 2019'!E22+'siječanj 2019'!E48+'siječanj 2019'!E71</f>
        <v>1252205736</v>
      </c>
      <c r="D39" s="37">
        <f>+'veljača 2019'!E22+'veljača 2019'!E48+'veljača 2019'!E71</f>
        <v>1296148957</v>
      </c>
      <c r="E39" s="37">
        <f>+'ožujak 2019'!E22+'ožujak 2019'!E48</f>
        <v>1518204419</v>
      </c>
      <c r="F39" s="37">
        <f>+'travanj 2019'!E22+'travanj 2019'!E48</f>
        <v>1952936535</v>
      </c>
      <c r="G39" s="37">
        <f>+'svibanj 2019'!E22+'svibanj 2019'!E48</f>
        <v>1975124080</v>
      </c>
      <c r="H39" s="37">
        <f>+'lipanj 2019'!E22+'lipanj 2019'!E48+'lipanj 2019'!E71</f>
        <v>2652623730</v>
      </c>
      <c r="I39" s="37">
        <f>+'srpanj 2019'!E22+'srpanj 2019'!E48</f>
        <v>3585535378</v>
      </c>
      <c r="J39" s="37">
        <f>+'kolovoz 2019'!E22+'kolovoz 2019'!E48</f>
        <v>4061138572</v>
      </c>
      <c r="K39" s="37">
        <f>+'rujan 2019'!E22+'rujan 2019'!E48</f>
        <v>2331219188</v>
      </c>
      <c r="L39" s="37">
        <f>+'listopad 2019'!E22+'listopad 2019'!E48</f>
        <v>1831613536</v>
      </c>
      <c r="M39" s="37">
        <f>+'studeni 2019'!E22+'studeni 2019'!E48</f>
        <v>1457876355</v>
      </c>
      <c r="N39" s="37">
        <f>+'prosinac 2019'!E22+'prosinac 2019'!E48</f>
        <v>1768837311</v>
      </c>
      <c r="O39" s="37">
        <f t="shared" si="5"/>
        <v>25683463797</v>
      </c>
      <c r="P39" s="37">
        <f>+(O39/O41)*100</f>
        <v>86.289090128940543</v>
      </c>
      <c r="Q39" s="45"/>
    </row>
    <row r="40" spans="1:17" ht="12.9" customHeight="1" x14ac:dyDescent="0.2">
      <c r="B40" s="45" t="s">
        <v>31</v>
      </c>
      <c r="C40" s="37">
        <f>+'siječanj 2019'!E23+'siječanj 2019'!E49</f>
        <v>453980</v>
      </c>
      <c r="D40" s="37">
        <f>+'veljača 2019'!E23+'veljača 2019'!E49</f>
        <v>473663</v>
      </c>
      <c r="E40" s="37">
        <f>+'ožujak 2019'!E23+'ožujak 2019'!E49</f>
        <v>813142</v>
      </c>
      <c r="F40" s="37">
        <f>+'travanj 2019'!E23+'travanj 2019'!E49</f>
        <v>2346296</v>
      </c>
      <c r="G40" s="37">
        <f>+'svibanj 2019'!E23+'svibanj 2019'!E49</f>
        <v>2897096</v>
      </c>
      <c r="H40" s="37">
        <f>+'lipanj 2019'!E23+'lipanj 2019'!E49</f>
        <v>9618814</v>
      </c>
      <c r="I40" s="37">
        <f>+'srpanj 2019'!E23+'srpanj 2019'!E49</f>
        <v>20330131</v>
      </c>
      <c r="J40" s="37">
        <f>+'kolovoz 2019'!E23+'kolovoz 2019'!E49</f>
        <v>21931703</v>
      </c>
      <c r="K40" s="37">
        <f>+'rujan 2019'!E23+'rujan 2019'!E49</f>
        <v>10051687</v>
      </c>
      <c r="L40" s="37">
        <f>+'listopad 2019'!E23+'listopad 2019'!E49</f>
        <v>900541</v>
      </c>
      <c r="M40" s="37">
        <f>+'studeni 2019'!E23+'studeni 2019'!E49</f>
        <v>1223822</v>
      </c>
      <c r="N40" s="37">
        <f>+'prosinac 2019'!E23+'prosinac 2019'!E49</f>
        <v>2390188</v>
      </c>
      <c r="O40" s="37">
        <f t="shared" si="5"/>
        <v>73431063</v>
      </c>
      <c r="P40" s="37">
        <f>+(O40/O41)*100</f>
        <v>0.24670736250968739</v>
      </c>
      <c r="Q40" s="45"/>
    </row>
    <row r="41" spans="1:17" ht="12.9" customHeight="1" x14ac:dyDescent="0.2">
      <c r="B41" s="38" t="s">
        <v>33</v>
      </c>
      <c r="C41" s="39">
        <f t="shared" ref="C41" si="6">SUM(C23:C40)</f>
        <v>1485986494</v>
      </c>
      <c r="D41" s="39">
        <f t="shared" ref="D41:N41" si="7">SUM(D23:D40)</f>
        <v>1519571391</v>
      </c>
      <c r="E41" s="39">
        <f t="shared" si="7"/>
        <v>1792445392</v>
      </c>
      <c r="F41" s="39">
        <f t="shared" si="7"/>
        <v>2279225873</v>
      </c>
      <c r="G41" s="39">
        <f t="shared" si="7"/>
        <v>2323914273</v>
      </c>
      <c r="H41" s="39">
        <f t="shared" si="7"/>
        <v>3023926339</v>
      </c>
      <c r="I41" s="39">
        <f t="shared" si="7"/>
        <v>4155511629</v>
      </c>
      <c r="J41" s="39">
        <f t="shared" si="7"/>
        <v>4576810832</v>
      </c>
      <c r="K41" s="39">
        <f t="shared" si="7"/>
        <v>2704989361</v>
      </c>
      <c r="L41" s="39">
        <f t="shared" si="7"/>
        <v>2137086294</v>
      </c>
      <c r="M41" s="39">
        <f t="shared" si="7"/>
        <v>1715708718</v>
      </c>
      <c r="N41" s="39">
        <f t="shared" si="7"/>
        <v>2049262638</v>
      </c>
      <c r="O41" s="39">
        <f t="shared" ref="O41:P41" si="8">SUM(O23:O40)</f>
        <v>29764439234</v>
      </c>
      <c r="P41" s="39">
        <f t="shared" si="8"/>
        <v>100</v>
      </c>
    </row>
    <row r="42" spans="1:17" ht="12.9" customHeight="1" x14ac:dyDescent="0.2"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1:17" ht="12.9" customHeight="1" x14ac:dyDescent="0.2"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7" ht="12.9" customHeight="1" x14ac:dyDescent="0.25">
      <c r="B44" s="35" t="s">
        <v>120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</row>
    <row r="45" spans="1:17" ht="12.9" customHeight="1" x14ac:dyDescent="0.2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</row>
    <row r="46" spans="1:17" ht="12.9" customHeight="1" x14ac:dyDescent="0.2">
      <c r="B46" s="43" t="s">
        <v>56</v>
      </c>
      <c r="C46" s="36" t="s">
        <v>44</v>
      </c>
      <c r="D46" s="36" t="s">
        <v>45</v>
      </c>
      <c r="E46" s="36" t="s">
        <v>46</v>
      </c>
      <c r="F46" s="36" t="s">
        <v>47</v>
      </c>
      <c r="G46" s="36" t="s">
        <v>48</v>
      </c>
      <c r="H46" s="36" t="s">
        <v>49</v>
      </c>
      <c r="I46" s="36" t="s">
        <v>50</v>
      </c>
      <c r="J46" s="36" t="s">
        <v>51</v>
      </c>
      <c r="K46" s="36" t="s">
        <v>52</v>
      </c>
      <c r="L46" s="36" t="s">
        <v>53</v>
      </c>
      <c r="M46" s="36" t="s">
        <v>54</v>
      </c>
      <c r="N46" s="36" t="s">
        <v>69</v>
      </c>
      <c r="O46" s="44" t="s">
        <v>32</v>
      </c>
      <c r="P46" s="36" t="s">
        <v>55</v>
      </c>
    </row>
    <row r="47" spans="1:17" ht="12.9" customHeight="1" x14ac:dyDescent="0.2">
      <c r="B47" s="45" t="s">
        <v>17</v>
      </c>
      <c r="C47" s="37">
        <f>C23/$O$1</f>
        <v>714477.0057734421</v>
      </c>
      <c r="D47" s="37">
        <f t="shared" ref="D47:O47" si="9">D23/$O$1</f>
        <v>745891.83091114205</v>
      </c>
      <c r="E47" s="37">
        <f t="shared" si="9"/>
        <v>781718.76036896941</v>
      </c>
      <c r="F47" s="37">
        <f t="shared" si="9"/>
        <v>1199070.4094498639</v>
      </c>
      <c r="G47" s="37">
        <f t="shared" si="9"/>
        <v>1238659.6323578206</v>
      </c>
      <c r="H47" s="37">
        <f t="shared" si="9"/>
        <v>2323084.3453447474</v>
      </c>
      <c r="I47" s="37">
        <f t="shared" si="9"/>
        <v>3791860.9064967814</v>
      </c>
      <c r="J47" s="37">
        <f t="shared" si="9"/>
        <v>2915077.0455902847</v>
      </c>
      <c r="K47" s="37">
        <f t="shared" si="9"/>
        <v>2350675.1609264049</v>
      </c>
      <c r="L47" s="37">
        <f t="shared" si="9"/>
        <v>1297938.8147853208</v>
      </c>
      <c r="M47" s="37">
        <f t="shared" si="9"/>
        <v>792397.37208839331</v>
      </c>
      <c r="N47" s="37">
        <f t="shared" si="9"/>
        <v>1103212.4228548675</v>
      </c>
      <c r="O47" s="37">
        <f t="shared" si="9"/>
        <v>19254063.706948038</v>
      </c>
      <c r="P47" s="37">
        <f>+(O47/O65)*100</f>
        <v>0.48739283095340985</v>
      </c>
    </row>
    <row r="48" spans="1:17" ht="12.9" customHeight="1" x14ac:dyDescent="0.2">
      <c r="B48" s="45" t="s">
        <v>18</v>
      </c>
      <c r="C48" s="37">
        <f t="shared" ref="C48:O48" si="10">C24/$O$1</f>
        <v>751013.47136505402</v>
      </c>
      <c r="D48" s="37">
        <f t="shared" si="10"/>
        <v>766877.03231800382</v>
      </c>
      <c r="E48" s="37">
        <f t="shared" si="10"/>
        <v>561831.84020173864</v>
      </c>
      <c r="F48" s="37">
        <f t="shared" si="10"/>
        <v>972793.15150308574</v>
      </c>
      <c r="G48" s="37">
        <f t="shared" si="10"/>
        <v>1051792.9524188731</v>
      </c>
      <c r="H48" s="37">
        <f t="shared" si="10"/>
        <v>1747273.3426239297</v>
      </c>
      <c r="I48" s="37">
        <f t="shared" si="10"/>
        <v>3187483.8409980754</v>
      </c>
      <c r="J48" s="37">
        <f t="shared" si="10"/>
        <v>2650697.4583582189</v>
      </c>
      <c r="K48" s="37">
        <f t="shared" si="10"/>
        <v>2141266.5737607009</v>
      </c>
      <c r="L48" s="37">
        <f t="shared" si="10"/>
        <v>1327140.4870927068</v>
      </c>
      <c r="M48" s="37">
        <f t="shared" si="10"/>
        <v>582076.71378326358</v>
      </c>
      <c r="N48" s="37">
        <f t="shared" si="10"/>
        <v>810860.44196695194</v>
      </c>
      <c r="O48" s="37">
        <f t="shared" si="10"/>
        <v>16551107.306390602</v>
      </c>
      <c r="P48" s="37">
        <f>+(O48/O65)*100</f>
        <v>0.41897082965215054</v>
      </c>
    </row>
    <row r="49" spans="2:16" ht="12.9" customHeight="1" x14ac:dyDescent="0.2">
      <c r="B49" s="45" t="s">
        <v>19</v>
      </c>
      <c r="C49" s="37">
        <f t="shared" ref="C49:O49" si="11">C25/$O$1</f>
        <v>87026.876368703961</v>
      </c>
      <c r="D49" s="37">
        <f t="shared" si="11"/>
        <v>204946.71179242153</v>
      </c>
      <c r="E49" s="37">
        <f t="shared" si="11"/>
        <v>139286.88035038821</v>
      </c>
      <c r="F49" s="37">
        <f t="shared" si="11"/>
        <v>340485.76547879749</v>
      </c>
      <c r="G49" s="37">
        <f t="shared" si="11"/>
        <v>330358.61702833627</v>
      </c>
      <c r="H49" s="37">
        <f t="shared" si="11"/>
        <v>1268451.2575486097</v>
      </c>
      <c r="I49" s="37">
        <f t="shared" si="11"/>
        <v>1897322.8482314686</v>
      </c>
      <c r="J49" s="37">
        <f t="shared" si="11"/>
        <v>1726865.4854336716</v>
      </c>
      <c r="K49" s="37">
        <f t="shared" si="11"/>
        <v>1066034.7733758045</v>
      </c>
      <c r="L49" s="37">
        <f t="shared" si="11"/>
        <v>394540.57999867277</v>
      </c>
      <c r="M49" s="37">
        <f t="shared" si="11"/>
        <v>248698.91830911141</v>
      </c>
      <c r="N49" s="37">
        <f t="shared" si="11"/>
        <v>283052.09370230272</v>
      </c>
      <c r="O49" s="37">
        <f t="shared" si="11"/>
        <v>7987070.8076182883</v>
      </c>
      <c r="P49" s="37">
        <f>+(O49/O65)*100</f>
        <v>0.20218282806167515</v>
      </c>
    </row>
    <row r="50" spans="2:16" ht="12.9" customHeight="1" x14ac:dyDescent="0.2">
      <c r="B50" s="45" t="s">
        <v>20</v>
      </c>
      <c r="C50" s="37">
        <f t="shared" ref="C50:O50" si="12">C26/$O$1</f>
        <v>943088.85792023351</v>
      </c>
      <c r="D50" s="37">
        <f t="shared" si="12"/>
        <v>382980.82155418408</v>
      </c>
      <c r="E50" s="37">
        <f t="shared" si="12"/>
        <v>324945.65000995417</v>
      </c>
      <c r="F50" s="37">
        <f t="shared" si="12"/>
        <v>1022803.6366049505</v>
      </c>
      <c r="G50" s="37">
        <f t="shared" si="12"/>
        <v>719910.14665870322</v>
      </c>
      <c r="H50" s="37">
        <f t="shared" si="12"/>
        <v>322090.25150972191</v>
      </c>
      <c r="I50" s="37">
        <f t="shared" si="12"/>
        <v>1076661.0923087131</v>
      </c>
      <c r="J50" s="37">
        <f t="shared" si="12"/>
        <v>1027772.114937952</v>
      </c>
      <c r="K50" s="37">
        <f t="shared" si="12"/>
        <v>511005.37527374079</v>
      </c>
      <c r="L50" s="37">
        <f t="shared" si="12"/>
        <v>561440.8388081491</v>
      </c>
      <c r="M50" s="37">
        <f t="shared" si="12"/>
        <v>359363.19596522662</v>
      </c>
      <c r="N50" s="37">
        <f t="shared" si="12"/>
        <v>423699.91373017454</v>
      </c>
      <c r="O50" s="37">
        <f t="shared" si="12"/>
        <v>7675761.8952817041</v>
      </c>
      <c r="P50" s="37">
        <f>+(O50/O65)*100</f>
        <v>0.19430242762288355</v>
      </c>
    </row>
    <row r="51" spans="2:16" ht="12.9" customHeight="1" x14ac:dyDescent="0.2">
      <c r="B51" s="45" t="s">
        <v>21</v>
      </c>
      <c r="C51" s="37">
        <f t="shared" ref="C51:O51" si="13">C27/$O$1</f>
        <v>594798.72586103913</v>
      </c>
      <c r="D51" s="37">
        <f t="shared" si="13"/>
        <v>538018.84663879487</v>
      </c>
      <c r="E51" s="37">
        <f t="shared" si="13"/>
        <v>664387.15243214543</v>
      </c>
      <c r="F51" s="37">
        <f t="shared" si="13"/>
        <v>623716.6368040347</v>
      </c>
      <c r="G51" s="37">
        <f t="shared" si="13"/>
        <v>658831.24294910079</v>
      </c>
      <c r="H51" s="37">
        <f t="shared" si="13"/>
        <v>973937.48755723669</v>
      </c>
      <c r="I51" s="37">
        <f t="shared" si="13"/>
        <v>1611558.6966620213</v>
      </c>
      <c r="J51" s="37">
        <f t="shared" si="13"/>
        <v>2175951.4234521203</v>
      </c>
      <c r="K51" s="37">
        <f t="shared" si="13"/>
        <v>985449.06762227078</v>
      </c>
      <c r="L51" s="37">
        <f t="shared" si="13"/>
        <v>983862.36644767399</v>
      </c>
      <c r="M51" s="37">
        <f t="shared" si="13"/>
        <v>900428.16377994558</v>
      </c>
      <c r="N51" s="37">
        <f t="shared" si="13"/>
        <v>1213828.1239631029</v>
      </c>
      <c r="O51" s="37">
        <f t="shared" si="13"/>
        <v>11924767.934169486</v>
      </c>
      <c r="P51" s="37">
        <f>+(O51/O65)*100</f>
        <v>0.30186076510175719</v>
      </c>
    </row>
    <row r="52" spans="2:16" ht="12.9" customHeight="1" x14ac:dyDescent="0.2">
      <c r="B52" s="45" t="s">
        <v>22</v>
      </c>
      <c r="C52" s="37">
        <f t="shared" ref="C52:O52" si="14">C28/$O$1</f>
        <v>39455.43831707479</v>
      </c>
      <c r="D52" s="37">
        <f t="shared" si="14"/>
        <v>57750.348397372087</v>
      </c>
      <c r="E52" s="37">
        <f t="shared" si="14"/>
        <v>89939.743844979748</v>
      </c>
      <c r="F52" s="37">
        <f t="shared" si="14"/>
        <v>239722.3438847966</v>
      </c>
      <c r="G52" s="37">
        <f t="shared" si="14"/>
        <v>314457.36279779678</v>
      </c>
      <c r="H52" s="37">
        <f t="shared" si="14"/>
        <v>391604.08786249917</v>
      </c>
      <c r="I52" s="37">
        <f t="shared" si="14"/>
        <v>327097.75034839736</v>
      </c>
      <c r="J52" s="37">
        <f t="shared" si="14"/>
        <v>330826.33220518945</v>
      </c>
      <c r="K52" s="37">
        <f t="shared" si="14"/>
        <v>359729.11274802574</v>
      </c>
      <c r="L52" s="37">
        <f t="shared" si="14"/>
        <v>255612.44939942929</v>
      </c>
      <c r="M52" s="37">
        <f t="shared" si="14"/>
        <v>65326.033578870527</v>
      </c>
      <c r="N52" s="37">
        <f t="shared" si="14"/>
        <v>62954.940606543234</v>
      </c>
      <c r="O52" s="37">
        <f t="shared" si="14"/>
        <v>2534475.9439909747</v>
      </c>
      <c r="P52" s="37">
        <f>+(O52/O65)*100</f>
        <v>6.4157126730567046E-2</v>
      </c>
    </row>
    <row r="53" spans="2:16" ht="12.9" customHeight="1" x14ac:dyDescent="0.2">
      <c r="B53" s="45" t="s">
        <v>23</v>
      </c>
      <c r="C53" s="37">
        <f t="shared" ref="C53:O53" si="15">C29/$O$1</f>
        <v>126757.97995885593</v>
      </c>
      <c r="D53" s="37">
        <f t="shared" si="15"/>
        <v>126881.41217068152</v>
      </c>
      <c r="E53" s="37">
        <f t="shared" si="15"/>
        <v>130464.13166102594</v>
      </c>
      <c r="F53" s="37">
        <f t="shared" si="15"/>
        <v>309230.60587962042</v>
      </c>
      <c r="G53" s="37">
        <f t="shared" si="15"/>
        <v>264898.79885858385</v>
      </c>
      <c r="H53" s="37">
        <f t="shared" si="15"/>
        <v>451564.00557435793</v>
      </c>
      <c r="I53" s="37">
        <f t="shared" si="15"/>
        <v>694531.95301612583</v>
      </c>
      <c r="J53" s="37">
        <f t="shared" si="15"/>
        <v>375307.9832769261</v>
      </c>
      <c r="K53" s="37">
        <f t="shared" si="15"/>
        <v>280916.58371491136</v>
      </c>
      <c r="L53" s="37">
        <f t="shared" si="15"/>
        <v>237306.9214944588</v>
      </c>
      <c r="M53" s="37">
        <f t="shared" si="15"/>
        <v>146172.93781936425</v>
      </c>
      <c r="N53" s="37">
        <f t="shared" si="15"/>
        <v>239813.25900856062</v>
      </c>
      <c r="O53" s="37">
        <f t="shared" si="15"/>
        <v>3383846.5724334726</v>
      </c>
      <c r="P53" s="37">
        <f>+(O53/O65)*100</f>
        <v>8.5657894642531401E-2</v>
      </c>
    </row>
    <row r="54" spans="2:16" ht="12.9" customHeight="1" x14ac:dyDescent="0.2">
      <c r="B54" s="46" t="s">
        <v>39</v>
      </c>
      <c r="C54" s="37">
        <f t="shared" ref="C54:O54" si="16">C30/$O$1</f>
        <v>19131.196496117856</v>
      </c>
      <c r="D54" s="37">
        <f t="shared" si="16"/>
        <v>7026.6109230871325</v>
      </c>
      <c r="E54" s="37">
        <f t="shared" si="16"/>
        <v>3227.0223637932177</v>
      </c>
      <c r="F54" s="37">
        <f t="shared" si="16"/>
        <v>4725.9937620280043</v>
      </c>
      <c r="G54" s="37">
        <f t="shared" si="16"/>
        <v>17095.759506271152</v>
      </c>
      <c r="H54" s="37">
        <f t="shared" si="16"/>
        <v>13982.613312097683</v>
      </c>
      <c r="I54" s="37">
        <f t="shared" si="16"/>
        <v>14238.768332337911</v>
      </c>
      <c r="J54" s="37">
        <f t="shared" si="16"/>
        <v>14781.206450328487</v>
      </c>
      <c r="K54" s="37">
        <f t="shared" si="16"/>
        <v>13498.838675426372</v>
      </c>
      <c r="L54" s="37">
        <f t="shared" si="16"/>
        <v>6439.3124958524122</v>
      </c>
      <c r="M54" s="37">
        <f t="shared" si="16"/>
        <v>8083.2172008759699</v>
      </c>
      <c r="N54" s="37">
        <f t="shared" si="16"/>
        <v>2347.73375804632</v>
      </c>
      <c r="O54" s="37">
        <f t="shared" si="16"/>
        <v>124578.27327626252</v>
      </c>
      <c r="P54" s="37">
        <f>+(O54/O65)*100</f>
        <v>3.1535450495831776E-3</v>
      </c>
    </row>
    <row r="55" spans="2:16" ht="12.9" customHeight="1" x14ac:dyDescent="0.2">
      <c r="B55" s="45" t="s">
        <v>24</v>
      </c>
      <c r="C55" s="37">
        <f t="shared" ref="C55:O55" si="17">C31/$O$1</f>
        <v>251555.37859181099</v>
      </c>
      <c r="D55" s="37">
        <f t="shared" si="17"/>
        <v>148627.64616099276</v>
      </c>
      <c r="E55" s="37">
        <f t="shared" si="17"/>
        <v>223099.21029928993</v>
      </c>
      <c r="F55" s="37">
        <f t="shared" si="17"/>
        <v>537524.32145464199</v>
      </c>
      <c r="G55" s="37">
        <f t="shared" si="17"/>
        <v>488177.18494923349</v>
      </c>
      <c r="H55" s="37">
        <f t="shared" si="17"/>
        <v>747137.96535934694</v>
      </c>
      <c r="I55" s="37">
        <f t="shared" si="17"/>
        <v>1723994.6910876634</v>
      </c>
      <c r="J55" s="37">
        <f t="shared" si="17"/>
        <v>898768.46506072069</v>
      </c>
      <c r="K55" s="37">
        <f t="shared" si="17"/>
        <v>609590.68285884929</v>
      </c>
      <c r="L55" s="37">
        <f t="shared" si="17"/>
        <v>540599.11075718363</v>
      </c>
      <c r="M55" s="37">
        <f t="shared" si="17"/>
        <v>593741.85413763346</v>
      </c>
      <c r="N55" s="37">
        <f t="shared" si="17"/>
        <v>600647.42185944656</v>
      </c>
      <c r="O55" s="37">
        <f t="shared" si="17"/>
        <v>7363463.9325768128</v>
      </c>
      <c r="P55" s="37">
        <f>+(O55/O65)*100</f>
        <v>0.18639699059616427</v>
      </c>
    </row>
    <row r="56" spans="2:16" ht="12.9" customHeight="1" x14ac:dyDescent="0.2">
      <c r="B56" s="45" t="s">
        <v>25</v>
      </c>
      <c r="C56" s="37">
        <f t="shared" ref="C56:O56" si="18">C32/$O$1</f>
        <v>6677277.8551994152</v>
      </c>
      <c r="D56" s="37">
        <f t="shared" si="18"/>
        <v>5721300.4180768458</v>
      </c>
      <c r="E56" s="37">
        <f t="shared" si="18"/>
        <v>7841699.7810073653</v>
      </c>
      <c r="F56" s="37">
        <f t="shared" si="18"/>
        <v>10941445.616829252</v>
      </c>
      <c r="G56" s="37">
        <f t="shared" si="18"/>
        <v>11543193.178047648</v>
      </c>
      <c r="H56" s="37">
        <f t="shared" si="18"/>
        <v>10510525.71504413</v>
      </c>
      <c r="I56" s="37">
        <f t="shared" si="18"/>
        <v>18747863.42823014</v>
      </c>
      <c r="J56" s="37">
        <f t="shared" si="18"/>
        <v>15200875.174198685</v>
      </c>
      <c r="K56" s="37">
        <f t="shared" si="18"/>
        <v>8914826.8630964234</v>
      </c>
      <c r="L56" s="37">
        <f t="shared" si="18"/>
        <v>8543620.8109363597</v>
      </c>
      <c r="M56" s="37">
        <f t="shared" si="18"/>
        <v>7479590.0192448068</v>
      </c>
      <c r="N56" s="37">
        <f t="shared" si="18"/>
        <v>10179282.765943326</v>
      </c>
      <c r="O56" s="37">
        <f t="shared" si="18"/>
        <v>122301501.6258544</v>
      </c>
      <c r="P56" s="37">
        <f>+(O56/O65)*100</f>
        <v>3.0959113886056024</v>
      </c>
    </row>
    <row r="57" spans="2:16" ht="12.9" customHeight="1" x14ac:dyDescent="0.2">
      <c r="B57" s="45" t="s">
        <v>26</v>
      </c>
      <c r="C57" s="37">
        <f t="shared" ref="C57:O57" si="19">C33/$O$1</f>
        <v>2173425.3102395646</v>
      </c>
      <c r="D57" s="37">
        <f t="shared" si="19"/>
        <v>1878528.9003915321</v>
      </c>
      <c r="E57" s="37">
        <f t="shared" si="19"/>
        <v>2270786.5153626651</v>
      </c>
      <c r="F57" s="37">
        <f t="shared" si="19"/>
        <v>2589953.2815714381</v>
      </c>
      <c r="G57" s="37">
        <f t="shared" si="19"/>
        <v>3030336.452319331</v>
      </c>
      <c r="H57" s="37">
        <f t="shared" si="19"/>
        <v>3826932.6431747293</v>
      </c>
      <c r="I57" s="37">
        <f t="shared" si="19"/>
        <v>4692975.5126418471</v>
      </c>
      <c r="J57" s="37">
        <f t="shared" si="19"/>
        <v>4994374.8092109626</v>
      </c>
      <c r="K57" s="37">
        <f t="shared" si="19"/>
        <v>4103298.42723472</v>
      </c>
      <c r="L57" s="37">
        <f t="shared" si="19"/>
        <v>3858790.8952153428</v>
      </c>
      <c r="M57" s="37">
        <f t="shared" si="19"/>
        <v>2141477.0721348464</v>
      </c>
      <c r="N57" s="37">
        <f t="shared" si="19"/>
        <v>2525826.1331209769</v>
      </c>
      <c r="O57" s="37">
        <f t="shared" si="19"/>
        <v>38086705.952617958</v>
      </c>
      <c r="P57" s="37">
        <f>+(O57/O65)*100</f>
        <v>0.96411789835502748</v>
      </c>
    </row>
    <row r="58" spans="2:16" ht="12.9" customHeight="1" x14ac:dyDescent="0.2">
      <c r="B58" s="45" t="s">
        <v>27</v>
      </c>
      <c r="C58" s="37">
        <f t="shared" ref="C58:O58" si="20">C34/$O$1</f>
        <v>16365599.442564204</v>
      </c>
      <c r="D58" s="37">
        <f t="shared" si="20"/>
        <v>16628085.473488618</v>
      </c>
      <c r="E58" s="37">
        <f t="shared" si="20"/>
        <v>20253942.531023957</v>
      </c>
      <c r="F58" s="37">
        <f t="shared" si="20"/>
        <v>20937991.771185879</v>
      </c>
      <c r="G58" s="37">
        <f t="shared" si="20"/>
        <v>23208212.356493462</v>
      </c>
      <c r="H58" s="37">
        <f t="shared" si="20"/>
        <v>21827926.33884133</v>
      </c>
      <c r="I58" s="37">
        <f t="shared" si="20"/>
        <v>30054453.381113544</v>
      </c>
      <c r="J58" s="37">
        <f t="shared" si="20"/>
        <v>27763705.620810933</v>
      </c>
      <c r="K58" s="37">
        <f t="shared" si="20"/>
        <v>23390574.291592009</v>
      </c>
      <c r="L58" s="37">
        <f t="shared" si="20"/>
        <v>18985550.866016325</v>
      </c>
      <c r="M58" s="37">
        <f t="shared" si="20"/>
        <v>18040810.538190987</v>
      </c>
      <c r="N58" s="37">
        <f t="shared" si="20"/>
        <v>16317460.083615368</v>
      </c>
      <c r="O58" s="37">
        <f t="shared" si="20"/>
        <v>253774312.6949366</v>
      </c>
      <c r="P58" s="37">
        <f>+(O58/O65)*100</f>
        <v>6.4239831429978551</v>
      </c>
    </row>
    <row r="59" spans="2:16" ht="12.9" customHeight="1" x14ac:dyDescent="0.2">
      <c r="B59" s="45" t="s">
        <v>28</v>
      </c>
      <c r="C59" s="37">
        <f t="shared" ref="C59:O59" si="21">C35/$O$1</f>
        <v>43407.39266042869</v>
      </c>
      <c r="D59" s="37">
        <f t="shared" si="21"/>
        <v>58781.471895945317</v>
      </c>
      <c r="E59" s="37">
        <f t="shared" si="21"/>
        <v>77586.170283363186</v>
      </c>
      <c r="F59" s="37">
        <f t="shared" si="21"/>
        <v>88723.472028668126</v>
      </c>
      <c r="G59" s="37">
        <f t="shared" si="21"/>
        <v>87407.658106045521</v>
      </c>
      <c r="H59" s="37">
        <f t="shared" si="21"/>
        <v>89214.67914261065</v>
      </c>
      <c r="I59" s="37">
        <f t="shared" si="21"/>
        <v>99459.685446944059</v>
      </c>
      <c r="J59" s="37">
        <f t="shared" si="21"/>
        <v>89073.462074457493</v>
      </c>
      <c r="K59" s="37">
        <f t="shared" si="21"/>
        <v>96242.750016590348</v>
      </c>
      <c r="L59" s="37">
        <f t="shared" si="21"/>
        <v>159450.1294047382</v>
      </c>
      <c r="M59" s="37">
        <f t="shared" si="21"/>
        <v>97500.962240360997</v>
      </c>
      <c r="N59" s="37">
        <f t="shared" si="21"/>
        <v>103784.72360475147</v>
      </c>
      <c r="O59" s="37">
        <f t="shared" si="21"/>
        <v>1090632.5569049041</v>
      </c>
      <c r="P59" s="37">
        <f>+(O59/O65)*100</f>
        <v>2.7608015509370913E-2</v>
      </c>
    </row>
    <row r="60" spans="2:16" ht="12.9" customHeight="1" x14ac:dyDescent="0.2">
      <c r="B60" s="46" t="s">
        <v>41</v>
      </c>
      <c r="C60" s="37">
        <f t="shared" ref="C60:O60" si="22">C36/$O$1</f>
        <v>9661.1586701174583</v>
      </c>
      <c r="D60" s="37">
        <f t="shared" si="22"/>
        <v>3307.7178313093104</v>
      </c>
      <c r="E60" s="37">
        <f t="shared" si="22"/>
        <v>4535.005640719357</v>
      </c>
      <c r="F60" s="37">
        <f t="shared" si="22"/>
        <v>4140.8188997279176</v>
      </c>
      <c r="G60" s="37">
        <f t="shared" si="22"/>
        <v>7334.926007034308</v>
      </c>
      <c r="H60" s="37">
        <f t="shared" si="22"/>
        <v>5591.6119185081952</v>
      </c>
      <c r="I60" s="37">
        <f t="shared" si="22"/>
        <v>7618.9528170416079</v>
      </c>
      <c r="J60" s="37">
        <f t="shared" si="22"/>
        <v>16616.630167894353</v>
      </c>
      <c r="K60" s="37">
        <f t="shared" si="22"/>
        <v>5971.1991505740261</v>
      </c>
      <c r="L60" s="37">
        <f t="shared" si="22"/>
        <v>5073.8602428827389</v>
      </c>
      <c r="M60" s="37">
        <f t="shared" si="22"/>
        <v>22113.079832769261</v>
      </c>
      <c r="N60" s="37">
        <f t="shared" si="22"/>
        <v>2658.9687437786183</v>
      </c>
      <c r="O60" s="37">
        <f t="shared" si="22"/>
        <v>94623.929922357158</v>
      </c>
      <c r="P60" s="37">
        <f>+(O60/O65)*100</f>
        <v>2.3952878614477715E-3</v>
      </c>
    </row>
    <row r="61" spans="2:16" ht="12.9" customHeight="1" x14ac:dyDescent="0.2">
      <c r="B61" s="46" t="s">
        <v>43</v>
      </c>
      <c r="C61" s="37">
        <f t="shared" ref="C61:O61" si="23">C37/$O$1</f>
        <v>14186.342823014134</v>
      </c>
      <c r="D61" s="37">
        <f t="shared" si="23"/>
        <v>1960.0504346671974</v>
      </c>
      <c r="E61" s="37">
        <f t="shared" si="23"/>
        <v>2426.4383834361934</v>
      </c>
      <c r="F61" s="37">
        <f t="shared" si="23"/>
        <v>4082.8190324507264</v>
      </c>
      <c r="G61" s="37">
        <f t="shared" si="23"/>
        <v>6882.3412303404339</v>
      </c>
      <c r="H61" s="37">
        <f t="shared" si="23"/>
        <v>7188.2673037361465</v>
      </c>
      <c r="I61" s="37">
        <f t="shared" si="23"/>
        <v>5046.3866215409116</v>
      </c>
      <c r="J61" s="37">
        <f t="shared" si="23"/>
        <v>6458.1591346472887</v>
      </c>
      <c r="K61" s="37">
        <f t="shared" si="23"/>
        <v>4149.3131594664537</v>
      </c>
      <c r="L61" s="37">
        <f t="shared" si="23"/>
        <v>2403.2118919636337</v>
      </c>
      <c r="M61" s="37">
        <f t="shared" si="23"/>
        <v>3885.194770721348</v>
      </c>
      <c r="N61" s="37">
        <f t="shared" si="23"/>
        <v>3891.8309111420795</v>
      </c>
      <c r="O61" s="37">
        <f t="shared" si="23"/>
        <v>62560.35569712655</v>
      </c>
      <c r="P61" s="37">
        <f>+(O61/O65)*100</f>
        <v>1.5836381001311224E-3</v>
      </c>
    </row>
    <row r="62" spans="2:16" ht="12.9" customHeight="1" x14ac:dyDescent="0.2">
      <c r="B62" s="45" t="s">
        <v>29</v>
      </c>
      <c r="C62" s="37">
        <f t="shared" ref="C62:O62" si="24">C38/$O$1</f>
        <v>2156922.8216869067</v>
      </c>
      <c r="D62" s="37">
        <f t="shared" si="24"/>
        <v>2319421.7267237375</v>
      </c>
      <c r="E62" s="37">
        <f t="shared" si="24"/>
        <v>2920232.795805959</v>
      </c>
      <c r="F62" s="37">
        <f t="shared" si="24"/>
        <v>3178219.6562479259</v>
      </c>
      <c r="G62" s="37">
        <f t="shared" si="24"/>
        <v>2940354.6353440839</v>
      </c>
      <c r="H62" s="37">
        <f t="shared" si="24"/>
        <v>3497184.4183422918</v>
      </c>
      <c r="I62" s="37">
        <f t="shared" si="24"/>
        <v>5018408.786249917</v>
      </c>
      <c r="J62" s="37">
        <f t="shared" si="24"/>
        <v>5343481.9828787576</v>
      </c>
      <c r="K62" s="37">
        <f t="shared" si="24"/>
        <v>3440509.9210299286</v>
      </c>
      <c r="L62" s="37">
        <f t="shared" si="24"/>
        <v>3263909.3503218526</v>
      </c>
      <c r="M62" s="37">
        <f t="shared" si="24"/>
        <v>2576140.9516225364</v>
      </c>
      <c r="N62" s="37">
        <f t="shared" si="24"/>
        <v>3028283.6286415821</v>
      </c>
      <c r="O62" s="37">
        <f t="shared" si="24"/>
        <v>39683070.67489548</v>
      </c>
      <c r="P62" s="37">
        <f>+(O62/O65)*100</f>
        <v>1.0045278987096138</v>
      </c>
    </row>
    <row r="63" spans="2:16" ht="12.9" customHeight="1" x14ac:dyDescent="0.2">
      <c r="B63" s="45" t="s">
        <v>30</v>
      </c>
      <c r="C63" s="37">
        <f t="shared" ref="C63:O63" si="25">C39/$O$1</f>
        <v>166196261.99482381</v>
      </c>
      <c r="D63" s="37">
        <f t="shared" si="25"/>
        <v>172028529.69672838</v>
      </c>
      <c r="E63" s="37">
        <f t="shared" si="25"/>
        <v>201500354.23717564</v>
      </c>
      <c r="F63" s="37">
        <f t="shared" si="25"/>
        <v>259199221.58072862</v>
      </c>
      <c r="G63" s="37">
        <f t="shared" si="25"/>
        <v>262144014.86495453</v>
      </c>
      <c r="H63" s="37">
        <f t="shared" si="25"/>
        <v>352063671.11288071</v>
      </c>
      <c r="I63" s="37">
        <f t="shared" si="25"/>
        <v>475882325.03815776</v>
      </c>
      <c r="J63" s="37">
        <f t="shared" si="25"/>
        <v>539005716.63680398</v>
      </c>
      <c r="K63" s="37">
        <f t="shared" si="25"/>
        <v>309405957.6614241</v>
      </c>
      <c r="L63" s="37">
        <f t="shared" si="25"/>
        <v>243096892.42816377</v>
      </c>
      <c r="M63" s="37">
        <f t="shared" si="25"/>
        <v>193493444.15687835</v>
      </c>
      <c r="N63" s="37">
        <f t="shared" si="25"/>
        <v>234765055.54449531</v>
      </c>
      <c r="O63" s="37">
        <f t="shared" si="25"/>
        <v>3408781444.9532151</v>
      </c>
      <c r="P63" s="37">
        <f>+(O63/O65)*100</f>
        <v>86.289090128940543</v>
      </c>
    </row>
    <row r="64" spans="2:16" ht="12.9" customHeight="1" x14ac:dyDescent="0.2">
      <c r="B64" s="45" t="s">
        <v>31</v>
      </c>
      <c r="C64" s="37">
        <f t="shared" ref="C64:O64" si="26">C40/$O$1</f>
        <v>60253.500564071932</v>
      </c>
      <c r="D64" s="37">
        <f t="shared" si="26"/>
        <v>62865.883602097019</v>
      </c>
      <c r="E64" s="37">
        <f t="shared" si="26"/>
        <v>107922.48987988585</v>
      </c>
      <c r="F64" s="37">
        <f t="shared" si="26"/>
        <v>311406.99449200346</v>
      </c>
      <c r="G64" s="37">
        <f t="shared" si="26"/>
        <v>384510.71736677946</v>
      </c>
      <c r="H64" s="37">
        <f t="shared" si="26"/>
        <v>1276636.0076979229</v>
      </c>
      <c r="I64" s="37">
        <f t="shared" si="26"/>
        <v>2698272.0817572498</v>
      </c>
      <c r="J64" s="37">
        <f t="shared" si="26"/>
        <v>2910837.2154754791</v>
      </c>
      <c r="K64" s="37">
        <f t="shared" si="26"/>
        <v>1334088.1279447873</v>
      </c>
      <c r="L64" s="37">
        <f t="shared" si="26"/>
        <v>119522.33061251575</v>
      </c>
      <c r="M64" s="37">
        <f t="shared" si="26"/>
        <v>162429.09283960448</v>
      </c>
      <c r="N64" s="37">
        <f t="shared" si="26"/>
        <v>317232.46399893821</v>
      </c>
      <c r="O64" s="37">
        <f t="shared" si="26"/>
        <v>9745976.9062313344</v>
      </c>
      <c r="P64" s="37">
        <f>+(O64/O65)*100</f>
        <v>0.24670736250968739</v>
      </c>
    </row>
    <row r="65" spans="2:16" ht="12.9" customHeight="1" x14ac:dyDescent="0.2">
      <c r="B65" s="38" t="s">
        <v>33</v>
      </c>
      <c r="C65" s="39">
        <f t="shared" ref="C65:O65" si="27">C41/$O$1</f>
        <v>197224300.74988386</v>
      </c>
      <c r="D65" s="39">
        <f t="shared" si="27"/>
        <v>201681782.60003981</v>
      </c>
      <c r="E65" s="39">
        <f t="shared" si="27"/>
        <v>237898386.35609528</v>
      </c>
      <c r="F65" s="39">
        <f t="shared" si="27"/>
        <v>302505258.8758378</v>
      </c>
      <c r="G65" s="39">
        <f t="shared" si="27"/>
        <v>308436428.82739395</v>
      </c>
      <c r="H65" s="39">
        <f t="shared" si="27"/>
        <v>401343996.15103853</v>
      </c>
      <c r="I65" s="39">
        <f t="shared" si="27"/>
        <v>551531173.80051756</v>
      </c>
      <c r="J65" s="39">
        <f t="shared" si="27"/>
        <v>607447187.20552123</v>
      </c>
      <c r="K65" s="39">
        <f t="shared" si="27"/>
        <v>359013784.72360474</v>
      </c>
      <c r="L65" s="39">
        <f t="shared" si="27"/>
        <v>283640094.76408517</v>
      </c>
      <c r="M65" s="39">
        <f t="shared" si="27"/>
        <v>227713679.47441766</v>
      </c>
      <c r="N65" s="39">
        <f t="shared" si="27"/>
        <v>271983892.49452519</v>
      </c>
      <c r="O65" s="39">
        <f t="shared" si="27"/>
        <v>3950419966.0229607</v>
      </c>
      <c r="P65" s="39">
        <f t="shared" ref="P65" si="28">SUM(P47:P64)</f>
        <v>100</v>
      </c>
    </row>
    <row r="66" spans="2:16" ht="12.9" customHeight="1" x14ac:dyDescent="0.2"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</row>
    <row r="67" spans="2:16" ht="12.9" customHeight="1" x14ac:dyDescent="0.2"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</row>
    <row r="68" spans="2:16" ht="12.9" customHeight="1" x14ac:dyDescent="0.25">
      <c r="B68" s="47" t="s">
        <v>65</v>
      </c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</row>
    <row r="69" spans="2:16" ht="12.9" customHeight="1" x14ac:dyDescent="0.25">
      <c r="B69" s="35" t="s">
        <v>64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</row>
    <row r="70" spans="2:16" ht="12.9" customHeight="1" x14ac:dyDescent="0.2"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</row>
    <row r="71" spans="2:16" ht="10.199999999999999" x14ac:dyDescent="0.2">
      <c r="B71" s="43" t="s">
        <v>56</v>
      </c>
      <c r="C71" s="36" t="s">
        <v>44</v>
      </c>
      <c r="D71" s="36" t="s">
        <v>45</v>
      </c>
      <c r="E71" s="36" t="s">
        <v>46</v>
      </c>
      <c r="F71" s="36" t="s">
        <v>47</v>
      </c>
      <c r="G71" s="36" t="s">
        <v>48</v>
      </c>
      <c r="H71" s="36" t="s">
        <v>49</v>
      </c>
      <c r="I71" s="36" t="s">
        <v>50</v>
      </c>
      <c r="J71" s="36" t="s">
        <v>51</v>
      </c>
      <c r="K71" s="36" t="s">
        <v>52</v>
      </c>
      <c r="L71" s="36" t="s">
        <v>53</v>
      </c>
      <c r="M71" s="36" t="s">
        <v>54</v>
      </c>
      <c r="N71" s="36" t="s">
        <v>69</v>
      </c>
    </row>
    <row r="72" spans="2:16" ht="12.9" customHeight="1" x14ac:dyDescent="0.2">
      <c r="B72" s="33" t="s">
        <v>30</v>
      </c>
      <c r="C72" s="48">
        <f t="shared" ref="C72:H72" si="29">+(C39/C8)*100</f>
        <v>84.267639110857218</v>
      </c>
      <c r="D72" s="48">
        <f t="shared" si="29"/>
        <v>85.297009714497847</v>
      </c>
      <c r="E72" s="48">
        <f t="shared" si="29"/>
        <v>84.700176963605927</v>
      </c>
      <c r="F72" s="48">
        <f t="shared" si="29"/>
        <v>85.684203489208116</v>
      </c>
      <c r="G72" s="48">
        <f t="shared" si="29"/>
        <v>84.991262498261705</v>
      </c>
      <c r="H72" s="48">
        <f t="shared" si="29"/>
        <v>87.721175472720404</v>
      </c>
      <c r="I72" s="48">
        <f t="shared" ref="I72:J72" si="30">+(I39/I8)*100</f>
        <v>86.283848972475113</v>
      </c>
      <c r="J72" s="48">
        <f t="shared" si="30"/>
        <v>88.73293481140756</v>
      </c>
      <c r="K72" s="48">
        <f t="shared" ref="K72:N72" si="31">+(K39/K8)*100</f>
        <v>86.182194340985433</v>
      </c>
      <c r="L72" s="48">
        <f t="shared" si="31"/>
        <v>85.70611028400522</v>
      </c>
      <c r="M72" s="48">
        <f t="shared" si="31"/>
        <v>84.972253139766352</v>
      </c>
      <c r="N72" s="48">
        <f t="shared" si="31"/>
        <v>86.315793700621796</v>
      </c>
    </row>
    <row r="73" spans="2:16" ht="12.9" customHeight="1" x14ac:dyDescent="0.2">
      <c r="B73" s="33" t="s">
        <v>27</v>
      </c>
      <c r="C73" s="48">
        <f t="shared" ref="C73:H73" si="32">+(C34/C8)*100</f>
        <v>8.2979629692381298</v>
      </c>
      <c r="D73" s="48">
        <f t="shared" si="32"/>
        <v>8.2447136568919515</v>
      </c>
      <c r="E73" s="48">
        <f t="shared" si="32"/>
        <v>8.5136947926612212</v>
      </c>
      <c r="F73" s="48">
        <f t="shared" si="32"/>
        <v>6.9215298434794486</v>
      </c>
      <c r="G73" s="48">
        <f t="shared" si="32"/>
        <v>7.5244718805511628</v>
      </c>
      <c r="H73" s="48">
        <f t="shared" si="32"/>
        <v>5.4387075795763957</v>
      </c>
      <c r="I73" s="48">
        <f t="shared" ref="I73:J73" si="33">+(I34/I8)*100</f>
        <v>5.4492755457525393</v>
      </c>
      <c r="J73" s="48">
        <f t="shared" si="33"/>
        <v>4.5705546433648188</v>
      </c>
      <c r="K73" s="48">
        <f t="shared" ref="K73:L73" si="34">+(K34/K8)*100</f>
        <v>6.5152301351324979</v>
      </c>
      <c r="L73" s="48">
        <f t="shared" si="34"/>
        <v>6.6935356518645097</v>
      </c>
      <c r="M73" s="48">
        <f t="shared" ref="M73:N73" si="35">+(M34/M8)*100</f>
        <v>7.9225853184712909</v>
      </c>
      <c r="N73" s="48">
        <f t="shared" si="35"/>
        <v>5.9994214855733876</v>
      </c>
    </row>
    <row r="74" spans="2:16" ht="12.9" customHeight="1" x14ac:dyDescent="0.2">
      <c r="B74" s="33" t="s">
        <v>25</v>
      </c>
      <c r="C74" s="48">
        <f t="shared" ref="C74:H74" si="36">+(C32/C8)*100</f>
        <v>3.3856263299254454</v>
      </c>
      <c r="D74" s="48">
        <f t="shared" si="36"/>
        <v>2.8367958396237007</v>
      </c>
      <c r="E74" s="48">
        <f t="shared" si="36"/>
        <v>3.2962391637535586</v>
      </c>
      <c r="F74" s="48">
        <f t="shared" si="36"/>
        <v>3.6169439359466238</v>
      </c>
      <c r="G74" s="48">
        <f t="shared" si="36"/>
        <v>3.7424869759814934</v>
      </c>
      <c r="H74" s="48">
        <f t="shared" si="36"/>
        <v>2.6188321778429406</v>
      </c>
      <c r="I74" s="48">
        <f t="shared" ref="I74:J74" si="37">+(I32/I8)*100</f>
        <v>3.3992391217057523</v>
      </c>
      <c r="J74" s="48">
        <f t="shared" si="37"/>
        <v>2.5024192216821777</v>
      </c>
      <c r="K74" s="48">
        <f t="shared" ref="K74:L74" si="38">+(K32/K8)*100</f>
        <v>2.4831433338861104</v>
      </c>
      <c r="L74" s="48">
        <f t="shared" si="38"/>
        <v>3.0121343803817404</v>
      </c>
      <c r="M74" s="48">
        <f t="shared" ref="M74:N74" si="39">+(M32/M8)*100</f>
        <v>3.2846467706763729</v>
      </c>
      <c r="N74" s="48">
        <f t="shared" si="39"/>
        <v>3.7426050022974167</v>
      </c>
    </row>
    <row r="75" spans="2:16" ht="12.9" customHeight="1" x14ac:dyDescent="0.2">
      <c r="B75" s="49" t="s">
        <v>34</v>
      </c>
      <c r="C75" s="50">
        <f t="shared" ref="C75:H75" si="40">100-C72-C73-C74</f>
        <v>4.0487715899792072</v>
      </c>
      <c r="D75" s="50">
        <f t="shared" si="40"/>
        <v>3.6214807889865011</v>
      </c>
      <c r="E75" s="50">
        <f t="shared" si="40"/>
        <v>3.4898890799792937</v>
      </c>
      <c r="F75" s="50">
        <f t="shared" si="40"/>
        <v>3.7773227313658118</v>
      </c>
      <c r="G75" s="50">
        <f t="shared" si="40"/>
        <v>3.7417786452056392</v>
      </c>
      <c r="H75" s="50">
        <f t="shared" si="40"/>
        <v>4.2212847698602598</v>
      </c>
      <c r="I75" s="50">
        <f t="shared" ref="I75:J75" si="41">100-I72-I73-I74</f>
        <v>4.8676363600665962</v>
      </c>
      <c r="J75" s="50">
        <f t="shared" si="41"/>
        <v>4.1940913235454431</v>
      </c>
      <c r="K75" s="50">
        <f t="shared" ref="K75:L75" si="42">100-K72-K73-K74</f>
        <v>4.8194321899959593</v>
      </c>
      <c r="L75" s="50">
        <f t="shared" si="42"/>
        <v>4.5882196837485303</v>
      </c>
      <c r="M75" s="50">
        <f t="shared" ref="M75:N75" si="43">100-M72-M73-M74</f>
        <v>3.8205147710859846</v>
      </c>
      <c r="N75" s="50">
        <f t="shared" si="43"/>
        <v>3.9421798115073994</v>
      </c>
    </row>
    <row r="76" spans="2:16" ht="12.9" customHeight="1" x14ac:dyDescent="0.2">
      <c r="B76" s="51" t="s">
        <v>32</v>
      </c>
      <c r="C76" s="52">
        <f t="shared" ref="C76:N76" si="44">SUM(C72:C75)</f>
        <v>100</v>
      </c>
      <c r="D76" s="52">
        <f t="shared" si="44"/>
        <v>100</v>
      </c>
      <c r="E76" s="52">
        <f t="shared" si="44"/>
        <v>100</v>
      </c>
      <c r="F76" s="52">
        <f t="shared" si="44"/>
        <v>100</v>
      </c>
      <c r="G76" s="52">
        <f t="shared" si="44"/>
        <v>100</v>
      </c>
      <c r="H76" s="52">
        <f t="shared" si="44"/>
        <v>100.00000000000001</v>
      </c>
      <c r="I76" s="52">
        <f>SUM(I72:I75)</f>
        <v>100</v>
      </c>
      <c r="J76" s="52">
        <f t="shared" si="44"/>
        <v>100</v>
      </c>
      <c r="K76" s="52">
        <f t="shared" si="44"/>
        <v>100</v>
      </c>
      <c r="L76" s="52">
        <f t="shared" si="44"/>
        <v>100</v>
      </c>
      <c r="M76" s="52">
        <f t="shared" si="44"/>
        <v>100</v>
      </c>
      <c r="N76" s="52">
        <f t="shared" si="44"/>
        <v>100</v>
      </c>
    </row>
    <row r="79" spans="2:16" ht="12.9" customHeight="1" x14ac:dyDescent="0.25">
      <c r="B79" s="42" t="s">
        <v>35</v>
      </c>
    </row>
    <row r="80" spans="2:16" ht="12.9" customHeight="1" x14ac:dyDescent="0.25">
      <c r="B80" s="35" t="s">
        <v>64</v>
      </c>
    </row>
    <row r="82" spans="2:14" ht="12.9" customHeight="1" x14ac:dyDescent="0.2">
      <c r="B82" s="43"/>
      <c r="C82" s="36" t="s">
        <v>44</v>
      </c>
      <c r="D82" s="36" t="s">
        <v>45</v>
      </c>
      <c r="E82" s="36" t="s">
        <v>46</v>
      </c>
      <c r="F82" s="36" t="s">
        <v>47</v>
      </c>
      <c r="G82" s="36" t="s">
        <v>48</v>
      </c>
      <c r="H82" s="36" t="s">
        <v>49</v>
      </c>
      <c r="I82" s="36" t="s">
        <v>50</v>
      </c>
      <c r="J82" s="36" t="s">
        <v>51</v>
      </c>
      <c r="K82" s="36" t="s">
        <v>52</v>
      </c>
      <c r="L82" s="36" t="s">
        <v>53</v>
      </c>
      <c r="M82" s="36" t="s">
        <v>54</v>
      </c>
      <c r="N82" s="36" t="s">
        <v>69</v>
      </c>
    </row>
    <row r="83" spans="2:14" ht="12.9" customHeight="1" x14ac:dyDescent="0.2">
      <c r="B83" s="33" t="s">
        <v>66</v>
      </c>
      <c r="C83" s="37">
        <f>+('siječanj 2019'!E24/' 2019'!C8)*100</f>
        <v>66.193902499897149</v>
      </c>
      <c r="D83" s="37">
        <f>+('veljača 2019'!E24/' 2019'!D8)*100</f>
        <v>68.695436633157826</v>
      </c>
      <c r="E83" s="37">
        <f>+('ožujak 2019'!E24/' 2019'!E8)*100</f>
        <v>70.18395609789377</v>
      </c>
      <c r="F83" s="37">
        <f>+('travanj 2019'!E24/' 2019'!F8)*100</f>
        <v>72.340072676947884</v>
      </c>
      <c r="G83" s="37">
        <f>+('svibanj 2019'!E24/' 2019'!G8)*100</f>
        <v>74.69785607706882</v>
      </c>
      <c r="H83" s="37">
        <f>+('lipanj 2019'!E24/' 2019'!H8)*100</f>
        <v>77.772032065361756</v>
      </c>
      <c r="I83" s="37">
        <f>+('srpanj 2019'!E24/' 2019'!I8)*100</f>
        <v>76.637286772949608</v>
      </c>
      <c r="J83" s="37">
        <f>+('kolovoz 2019'!E24/' 2019'!J8)*100</f>
        <v>75.145623999869088</v>
      </c>
      <c r="K83" s="37">
        <f>+('rujan 2019'!$E$24/' 2019'!K8)*100</f>
        <v>69.914418528465333</v>
      </c>
      <c r="L83" s="37">
        <f>+('listopad 2019'!$E$24/' 2019'!L8)*100</f>
        <v>68.452299381037534</v>
      </c>
      <c r="M83" s="37">
        <f>+('studeni 2019'!$E$24/' 2019'!M8)*100</f>
        <v>67.76209695753262</v>
      </c>
      <c r="N83" s="37">
        <f>+('prosinac 2019'!$E$24/' 2019'!N8)*100</f>
        <v>66.141982675429034</v>
      </c>
    </row>
    <row r="84" spans="2:14" ht="12.9" customHeight="1" x14ac:dyDescent="0.2">
      <c r="B84" s="33" t="s">
        <v>67</v>
      </c>
      <c r="C84" s="37">
        <f>+('siječanj 2019'!E50/' 2019'!C8)*100</f>
        <v>33.806097500102851</v>
      </c>
      <c r="D84" s="37">
        <f>+('veljača 2019'!E50/' 2019'!D8)*100</f>
        <v>31.304553956293852</v>
      </c>
      <c r="E84" s="37">
        <f>+('ožujak 2019'!E50/' 2019'!E8)*100</f>
        <v>29.816043902106227</v>
      </c>
      <c r="F84" s="37">
        <f>+('travanj 2019'!E50/' 2019'!F8)*100</f>
        <v>27.659927323052109</v>
      </c>
      <c r="G84" s="37">
        <f>+('svibanj 2019'!E50/' 2019'!G8)*100</f>
        <v>25.302143922931187</v>
      </c>
      <c r="H84" s="37">
        <f>+('lipanj 2019'!E50/' 2019'!H8)*100</f>
        <v>22.227966413437166</v>
      </c>
      <c r="I84" s="37">
        <f>+('srpanj 2019'!E50/' 2019'!I8)*100</f>
        <v>23.362713227050385</v>
      </c>
      <c r="J84" s="37">
        <f>+('kolovoz 2019'!E50/' 2019'!J8)*100</f>
        <v>24.854376000130916</v>
      </c>
      <c r="K84" s="37">
        <f>+('rujan 2019'!$E$50/' 2019'!K8)*100</f>
        <v>30.085581471534667</v>
      </c>
      <c r="L84" s="37">
        <f>+('listopad 2019'!$E$50/' 2019'!L8)*100</f>
        <v>31.547700618962466</v>
      </c>
      <c r="M84" s="37">
        <f>+('studeni 2019'!$E$50/' 2019'!M8)*100</f>
        <v>32.237903042467373</v>
      </c>
      <c r="N84" s="37">
        <f>+('prosinac 2019'!$E$50/' 2019'!N8)*100</f>
        <v>33.858017324570966</v>
      </c>
    </row>
    <row r="85" spans="2:14" ht="12.9" customHeight="1" x14ac:dyDescent="0.2">
      <c r="B85" s="53" t="s">
        <v>68</v>
      </c>
      <c r="C85" s="54">
        <f>+('siječanj 2019'!E73/' 2019'!C8)*100</f>
        <v>0</v>
      </c>
      <c r="D85" s="54">
        <f>+('veljača 2019'!E73/' 2019'!D8)*100</f>
        <v>9.4105483195425597E-6</v>
      </c>
      <c r="E85" s="54">
        <f>+('ožujak 2019'!E73/' 2019'!E8)*100</f>
        <v>0</v>
      </c>
      <c r="F85" s="54">
        <f>+('travanj 2019'!E73/' 2019'!F8)*100</f>
        <v>0</v>
      </c>
      <c r="G85" s="54">
        <f>+('svibanj 2019'!E73/' 2019'!G8)*100</f>
        <v>0</v>
      </c>
      <c r="H85" s="54">
        <f>+('lipanj 2019'!E73/' 2019'!H8)*100</f>
        <v>1.521201075791152E-6</v>
      </c>
      <c r="I85" s="54">
        <f>+('srpanj 2019'!E73/' 2019'!I8)*100</f>
        <v>0</v>
      </c>
      <c r="J85" s="54">
        <f>+('kolovoz 2019'!E73/' 2019'!J8)*100</f>
        <v>0</v>
      </c>
      <c r="K85" s="54">
        <f>+('rujan 2019'!$E$73/' 2019'!K8)*100</f>
        <v>0</v>
      </c>
      <c r="L85" s="54">
        <f>+('listopad 2019'!$E$73/' 2019'!L8)*100</f>
        <v>0</v>
      </c>
      <c r="M85" s="54">
        <f>+('studeni 2019'!$E$73/' 2019'!M8)*100</f>
        <v>0</v>
      </c>
      <c r="N85" s="54">
        <f>+('prosinac 2019'!$E$73/' 2019'!N8)*100</f>
        <v>0</v>
      </c>
    </row>
    <row r="86" spans="2:14" ht="12.9" customHeight="1" x14ac:dyDescent="0.2">
      <c r="B86" s="51" t="s">
        <v>32</v>
      </c>
      <c r="C86" s="55">
        <f t="shared" ref="C86:N86" si="45">SUM(C83:C85)</f>
        <v>100</v>
      </c>
      <c r="D86" s="55">
        <f t="shared" si="45"/>
        <v>99.999999999999986</v>
      </c>
      <c r="E86" s="55">
        <f t="shared" si="45"/>
        <v>100</v>
      </c>
      <c r="F86" s="55">
        <f t="shared" si="45"/>
        <v>100</v>
      </c>
      <c r="G86" s="55">
        <f t="shared" si="45"/>
        <v>100</v>
      </c>
      <c r="H86" s="55">
        <f t="shared" si="45"/>
        <v>99.999999999999986</v>
      </c>
      <c r="I86" s="55">
        <f t="shared" si="45"/>
        <v>100</v>
      </c>
      <c r="J86" s="55">
        <f t="shared" si="45"/>
        <v>100</v>
      </c>
      <c r="K86" s="55">
        <f t="shared" si="45"/>
        <v>100</v>
      </c>
      <c r="L86" s="55">
        <f t="shared" si="45"/>
        <v>100</v>
      </c>
      <c r="M86" s="55">
        <f t="shared" si="45"/>
        <v>100</v>
      </c>
      <c r="N86" s="55">
        <f t="shared" si="45"/>
        <v>100</v>
      </c>
    </row>
    <row r="89" spans="2:14" ht="12.9" customHeight="1" x14ac:dyDescent="0.2">
      <c r="B89" s="57" t="s">
        <v>125</v>
      </c>
    </row>
  </sheetData>
  <sheetProtection algorithmName="SHA-512" hashValue="xbl8nz4s7iFLpVX7K8b2H3NvqSLXMSO3DBE6MqEv4KGaf6J4cxw+sHnxHHsGBs4DvtqVHoLnITfXgx6e2MtYRg==" saltValue="L7USvfEmnOvjINH05TQ1f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O41:P41 O23 O24:O40" evalError="1"/>
    <ignoredError sqref="D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70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949540</v>
      </c>
      <c r="E6" s="26">
        <v>4329030</v>
      </c>
      <c r="F6" s="26">
        <f>E6/' 2019'!$O$1</f>
        <v>574561.01931116858</v>
      </c>
    </row>
    <row r="7" spans="2:6" ht="12.9" customHeight="1" x14ac:dyDescent="0.2">
      <c r="B7" s="18" t="s">
        <v>3</v>
      </c>
      <c r="C7" s="18" t="s">
        <v>18</v>
      </c>
      <c r="D7" s="26">
        <v>1026905</v>
      </c>
      <c r="E7" s="26">
        <v>4914633</v>
      </c>
      <c r="F7" s="26">
        <f>E7/' 2019'!$O$1</f>
        <v>652283.89408719889</v>
      </c>
    </row>
    <row r="8" spans="2:6" ht="12.9" customHeight="1" x14ac:dyDescent="0.2">
      <c r="B8" s="18" t="s">
        <v>4</v>
      </c>
      <c r="C8" s="18" t="s">
        <v>19</v>
      </c>
      <c r="D8" s="26">
        <v>1573250</v>
      </c>
      <c r="E8" s="26">
        <v>432558</v>
      </c>
      <c r="F8" s="26">
        <f>E8/' 2019'!$O$1</f>
        <v>57410.31256221381</v>
      </c>
    </row>
    <row r="9" spans="2:6" ht="12.9" customHeight="1" x14ac:dyDescent="0.2">
      <c r="B9" s="18" t="s">
        <v>5</v>
      </c>
      <c r="C9" s="18" t="s">
        <v>20</v>
      </c>
      <c r="D9" s="26">
        <v>6754370</v>
      </c>
      <c r="E9" s="26">
        <v>6670637</v>
      </c>
      <c r="F9" s="26">
        <f>E9/' 2019'!$O$1</f>
        <v>885345.67655451584</v>
      </c>
    </row>
    <row r="10" spans="2:6" ht="12.9" customHeight="1" x14ac:dyDescent="0.2">
      <c r="B10" s="18" t="s">
        <v>6</v>
      </c>
      <c r="C10" s="18" t="s">
        <v>21</v>
      </c>
      <c r="D10" s="26">
        <v>115691135</v>
      </c>
      <c r="E10" s="26">
        <v>2533037</v>
      </c>
      <c r="F10" s="26">
        <f>E10/' 2019'!$O$1</f>
        <v>336191.78445815912</v>
      </c>
    </row>
    <row r="11" spans="2:6" ht="12.9" customHeight="1" x14ac:dyDescent="0.2">
      <c r="B11" s="18" t="s">
        <v>7</v>
      </c>
      <c r="C11" s="18" t="s">
        <v>22</v>
      </c>
      <c r="D11" s="26">
        <v>4848000</v>
      </c>
      <c r="E11" s="26">
        <v>267297</v>
      </c>
      <c r="F11" s="26">
        <f>E11/' 2019'!$O$1</f>
        <v>35476.408520804296</v>
      </c>
    </row>
    <row r="12" spans="2:6" ht="12.9" customHeight="1" x14ac:dyDescent="0.2">
      <c r="B12" s="18" t="s">
        <v>8</v>
      </c>
      <c r="C12" s="18" t="s">
        <v>23</v>
      </c>
      <c r="D12" s="26">
        <v>973110</v>
      </c>
      <c r="E12" s="26">
        <v>716206</v>
      </c>
      <c r="F12" s="26">
        <f>E12/' 2019'!$O$1</f>
        <v>95056.871723405668</v>
      </c>
    </row>
    <row r="13" spans="2:6" ht="12.9" customHeight="1" x14ac:dyDescent="0.2">
      <c r="B13" s="18" t="s">
        <v>38</v>
      </c>
      <c r="C13" s="18" t="s">
        <v>39</v>
      </c>
      <c r="D13" s="26">
        <v>305220</v>
      </c>
      <c r="E13" s="26">
        <v>25710</v>
      </c>
      <c r="F13" s="26">
        <f>E13/' 2019'!$O$1</f>
        <v>3412.3034043400357</v>
      </c>
    </row>
    <row r="14" spans="2:6" ht="12.9" customHeight="1" x14ac:dyDescent="0.2">
      <c r="B14" s="18" t="s">
        <v>9</v>
      </c>
      <c r="C14" s="18" t="s">
        <v>24</v>
      </c>
      <c r="D14" s="26">
        <v>1959865</v>
      </c>
      <c r="E14" s="26">
        <v>1381428</v>
      </c>
      <c r="F14" s="26">
        <f>E14/' 2019'!$O$1</f>
        <v>183347.00378260002</v>
      </c>
    </row>
    <row r="15" spans="2:6" ht="12.9" customHeight="1" x14ac:dyDescent="0.2">
      <c r="B15" s="18" t="s">
        <v>10</v>
      </c>
      <c r="C15" s="18" t="s">
        <v>25</v>
      </c>
      <c r="D15" s="26">
        <v>6107902</v>
      </c>
      <c r="E15" s="26">
        <v>39519205</v>
      </c>
      <c r="F15" s="26">
        <f>E15/' 2019'!$O$1</f>
        <v>5245099.8739133319</v>
      </c>
    </row>
    <row r="16" spans="2:6" ht="12.9" customHeight="1" x14ac:dyDescent="0.2">
      <c r="B16" s="18" t="s">
        <v>11</v>
      </c>
      <c r="C16" s="18" t="s">
        <v>26</v>
      </c>
      <c r="D16" s="26">
        <v>1544499</v>
      </c>
      <c r="E16" s="26">
        <v>12777787</v>
      </c>
      <c r="F16" s="26">
        <f>E16/' 2019'!$O$1</f>
        <v>1695903.7759638992</v>
      </c>
    </row>
    <row r="17" spans="2:18" ht="12.9" customHeight="1" x14ac:dyDescent="0.2">
      <c r="B17" s="18" t="s">
        <v>12</v>
      </c>
      <c r="C17" s="18" t="s">
        <v>27</v>
      </c>
      <c r="D17" s="26">
        <v>17468388</v>
      </c>
      <c r="E17" s="26">
        <v>112222954</v>
      </c>
      <c r="F17" s="26">
        <f>E17/' 2019'!$O$1</f>
        <v>14894545.623465391</v>
      </c>
    </row>
    <row r="18" spans="2:18" ht="12.9" customHeight="1" x14ac:dyDescent="0.2">
      <c r="B18" s="18" t="s">
        <v>13</v>
      </c>
      <c r="C18" s="18" t="s">
        <v>28</v>
      </c>
      <c r="D18" s="26">
        <v>2959022</v>
      </c>
      <c r="E18" s="26">
        <v>174158</v>
      </c>
      <c r="F18" s="26">
        <f>E18/' 2019'!$O$1</f>
        <v>23114.738867874443</v>
      </c>
    </row>
    <row r="19" spans="2:18" ht="12.9" customHeight="1" x14ac:dyDescent="0.2">
      <c r="B19" s="18" t="s">
        <v>40</v>
      </c>
      <c r="C19" s="18" t="s">
        <v>41</v>
      </c>
      <c r="D19" s="26">
        <v>8546</v>
      </c>
      <c r="E19" s="26">
        <v>12026</v>
      </c>
      <c r="F19" s="26">
        <f>E19/' 2019'!$O$1</f>
        <v>1596.1244939942928</v>
      </c>
    </row>
    <row r="20" spans="2:18" ht="12.9" customHeight="1" x14ac:dyDescent="0.2">
      <c r="B20" s="18" t="s">
        <v>42</v>
      </c>
      <c r="C20" s="18" t="s">
        <v>43</v>
      </c>
      <c r="D20" s="26">
        <v>3557</v>
      </c>
      <c r="E20" s="26">
        <v>12229</v>
      </c>
      <c r="F20" s="26">
        <f>E20/' 2019'!$O$1</f>
        <v>1623.067224102462</v>
      </c>
    </row>
    <row r="21" spans="2:18" ht="12.9" customHeight="1" x14ac:dyDescent="0.2">
      <c r="B21" s="18" t="s">
        <v>14</v>
      </c>
      <c r="C21" s="18" t="s">
        <v>29</v>
      </c>
      <c r="D21" s="26">
        <v>2275428</v>
      </c>
      <c r="E21" s="26">
        <v>8447032</v>
      </c>
      <c r="F21" s="26">
        <f>E21/' 2019'!$O$1</f>
        <v>1121113.8098082156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107401743</v>
      </c>
      <c r="E22" s="26">
        <v>788899198</v>
      </c>
      <c r="F22" s="26">
        <f>E22/' 2019'!$O$1</f>
        <v>104704917.11460614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180650</v>
      </c>
      <c r="E23" s="26">
        <v>297326</v>
      </c>
      <c r="F23" s="26">
        <f>E23/' 2019'!$O$1</f>
        <v>39461.941734687105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983632451</v>
      </c>
      <c r="F24" s="8">
        <f>E24/' 2019'!$O$1</f>
        <v>130550461.34448205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983.63245099999995</v>
      </c>
      <c r="F25" s="3">
        <f>E25/' 2019'!$O$1</f>
        <v>130.55046134448204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56</v>
      </c>
      <c r="C30" s="60"/>
      <c r="D30" s="60" t="s">
        <v>60</v>
      </c>
      <c r="E30" s="60"/>
      <c r="F30" s="60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229260</v>
      </c>
      <c r="E32" s="26">
        <v>1054197</v>
      </c>
      <c r="F32" s="26">
        <f>E32/' 2019'!$O$1</f>
        <v>139915.98646227355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153050</v>
      </c>
      <c r="E33" s="26">
        <v>743878</v>
      </c>
      <c r="F33" s="26">
        <f>E33/' 2019'!$O$1</f>
        <v>98729.577277855191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761000</v>
      </c>
      <c r="E34" s="26">
        <v>223146</v>
      </c>
      <c r="F34" s="26">
        <f>E34/' 2019'!$O$1</f>
        <v>29616.563806490143</v>
      </c>
    </row>
    <row r="35" spans="2:18" ht="12.9" customHeight="1" x14ac:dyDescent="0.2">
      <c r="B35" s="18" t="s">
        <v>5</v>
      </c>
      <c r="C35" s="18" t="s">
        <v>20</v>
      </c>
      <c r="D35" s="26">
        <v>445170</v>
      </c>
      <c r="E35" s="26">
        <v>435066</v>
      </c>
      <c r="F35" s="26">
        <f>E35/' 2019'!$O$1</f>
        <v>57743.181365717697</v>
      </c>
    </row>
    <row r="36" spans="2:18" ht="12.9" customHeight="1" x14ac:dyDescent="0.2">
      <c r="B36" s="18" t="s">
        <v>6</v>
      </c>
      <c r="C36" s="18" t="s">
        <v>21</v>
      </c>
      <c r="D36" s="26">
        <v>85864770</v>
      </c>
      <c r="E36" s="26">
        <v>1948474</v>
      </c>
      <c r="F36" s="26">
        <f>E36/' 2019'!$O$1</f>
        <v>258606.94140288007</v>
      </c>
    </row>
    <row r="37" spans="2:18" ht="12.9" customHeight="1" x14ac:dyDescent="0.2">
      <c r="B37" s="18" t="s">
        <v>7</v>
      </c>
      <c r="C37" s="18" t="s">
        <v>22</v>
      </c>
      <c r="D37" s="26">
        <v>499000</v>
      </c>
      <c r="E37" s="26">
        <v>29980</v>
      </c>
      <c r="F37" s="26">
        <f>E37/' 2019'!$O$1</f>
        <v>3979.029796270489</v>
      </c>
    </row>
    <row r="38" spans="2:18" ht="12.9" customHeight="1" x14ac:dyDescent="0.2">
      <c r="B38" s="18" t="s">
        <v>8</v>
      </c>
      <c r="C38" s="18" t="s">
        <v>23</v>
      </c>
      <c r="D38" s="26">
        <v>317360</v>
      </c>
      <c r="E38" s="26">
        <v>238852</v>
      </c>
      <c r="F38" s="26">
        <f>E38/' 2019'!$O$1</f>
        <v>31701.108235450261</v>
      </c>
    </row>
    <row r="39" spans="2:18" ht="12.9" customHeight="1" x14ac:dyDescent="0.2">
      <c r="B39" s="18" t="s">
        <v>38</v>
      </c>
      <c r="C39" s="18" t="s">
        <v>39</v>
      </c>
      <c r="D39" s="26">
        <v>1228590</v>
      </c>
      <c r="E39" s="26">
        <v>118434</v>
      </c>
      <c r="F39" s="26">
        <f>E39/' 2019'!$O$1</f>
        <v>15718.893091777822</v>
      </c>
    </row>
    <row r="40" spans="2:18" ht="12.9" customHeight="1" x14ac:dyDescent="0.2">
      <c r="B40" s="18" t="s">
        <v>9</v>
      </c>
      <c r="C40" s="18" t="s">
        <v>24</v>
      </c>
      <c r="D40" s="26">
        <v>714955</v>
      </c>
      <c r="E40" s="26">
        <v>513916</v>
      </c>
      <c r="F40" s="26">
        <f>E40/' 2019'!$O$1</f>
        <v>68208.37480921096</v>
      </c>
    </row>
    <row r="41" spans="2:18" ht="12.9" customHeight="1" x14ac:dyDescent="0.2">
      <c r="B41" s="18" t="s">
        <v>10</v>
      </c>
      <c r="C41" s="18" t="s">
        <v>25</v>
      </c>
      <c r="D41" s="26">
        <v>1647498</v>
      </c>
      <c r="E41" s="26">
        <v>10790745</v>
      </c>
      <c r="F41" s="26">
        <f>E41/' 2019'!$O$1</f>
        <v>1432177.981286084</v>
      </c>
    </row>
    <row r="42" spans="2:18" ht="12.9" customHeight="1" x14ac:dyDescent="0.2">
      <c r="B42" s="18" t="s">
        <v>11</v>
      </c>
      <c r="C42" s="18" t="s">
        <v>26</v>
      </c>
      <c r="D42" s="26">
        <v>428440</v>
      </c>
      <c r="E42" s="26">
        <v>3597886</v>
      </c>
      <c r="F42" s="26">
        <f>E42/' 2019'!$O$1</f>
        <v>477521.53427566524</v>
      </c>
    </row>
    <row r="43" spans="2:18" ht="12.9" customHeight="1" x14ac:dyDescent="0.2">
      <c r="B43" s="18" t="s">
        <v>12</v>
      </c>
      <c r="C43" s="18" t="s">
        <v>27</v>
      </c>
      <c r="D43" s="26">
        <v>1696116</v>
      </c>
      <c r="E43" s="26">
        <v>11083655</v>
      </c>
      <c r="F43" s="26">
        <f>E43/' 2019'!$O$1</f>
        <v>1471053.8190988121</v>
      </c>
    </row>
    <row r="44" spans="2:18" ht="12.9" customHeight="1" x14ac:dyDescent="0.2">
      <c r="B44" s="18" t="s">
        <v>13</v>
      </c>
      <c r="C44" s="18" t="s">
        <v>28</v>
      </c>
      <c r="D44" s="26">
        <v>2316432</v>
      </c>
      <c r="E44" s="26">
        <v>152895</v>
      </c>
      <c r="F44" s="26">
        <f>E44/' 2019'!$O$1</f>
        <v>20292.653792554251</v>
      </c>
    </row>
    <row r="45" spans="2:18" ht="12.9" customHeight="1" x14ac:dyDescent="0.2">
      <c r="B45" s="18" t="s">
        <v>40</v>
      </c>
      <c r="C45" s="18" t="s">
        <v>41</v>
      </c>
      <c r="D45" s="26">
        <v>39089</v>
      </c>
      <c r="E45" s="26">
        <v>60766</v>
      </c>
      <c r="F45" s="26">
        <f>E45/' 2019'!$O$1</f>
        <v>8065.0341761231666</v>
      </c>
    </row>
    <row r="46" spans="2:18" ht="12.9" customHeight="1" x14ac:dyDescent="0.2">
      <c r="B46" s="12" t="s">
        <v>42</v>
      </c>
      <c r="C46" s="12" t="s">
        <v>43</v>
      </c>
      <c r="D46" s="26">
        <v>25470</v>
      </c>
      <c r="E46" s="26">
        <v>94658</v>
      </c>
      <c r="F46" s="26">
        <f>E46/' 2019'!$O$1</f>
        <v>12563.275598911672</v>
      </c>
    </row>
    <row r="47" spans="2:18" ht="12.9" customHeight="1" x14ac:dyDescent="0.2">
      <c r="B47" s="18" t="s">
        <v>14</v>
      </c>
      <c r="C47" s="18" t="s">
        <v>29</v>
      </c>
      <c r="D47" s="26">
        <v>2010678</v>
      </c>
      <c r="E47" s="26">
        <v>7804303</v>
      </c>
      <c r="F47" s="26">
        <f>E47/' 2019'!$O$1</f>
        <v>1035809.0118786913</v>
      </c>
    </row>
    <row r="48" spans="2:18" ht="12.9" customHeight="1" x14ac:dyDescent="0.2">
      <c r="B48" s="18" t="s">
        <v>15</v>
      </c>
      <c r="C48" s="18" t="s">
        <v>30</v>
      </c>
      <c r="D48" s="26">
        <v>62144934</v>
      </c>
      <c r="E48" s="26">
        <v>463306538</v>
      </c>
      <c r="F48" s="26">
        <f>E48/' 2019'!$O$1</f>
        <v>61491344.880217664</v>
      </c>
    </row>
    <row r="49" spans="2:6" ht="12.9" customHeight="1" x14ac:dyDescent="0.2">
      <c r="B49" s="18" t="s">
        <v>16</v>
      </c>
      <c r="C49" s="18" t="s">
        <v>31</v>
      </c>
      <c r="D49" s="26">
        <v>92100</v>
      </c>
      <c r="E49" s="26">
        <v>156654</v>
      </c>
      <c r="F49" s="26">
        <f>E49/' 2019'!$O$1</f>
        <v>20791.558829384827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502354043</v>
      </c>
      <c r="F50" s="8">
        <f>E50/' 2019'!$O$1</f>
        <v>66673839.405401811</v>
      </c>
    </row>
    <row r="51" spans="2:6" ht="12.9" customHeight="1" x14ac:dyDescent="0.2">
      <c r="B51" s="9" t="s">
        <v>122</v>
      </c>
      <c r="C51" s="2"/>
      <c r="D51" s="10"/>
      <c r="E51" s="3">
        <f>+E50/1000000</f>
        <v>502.35404299999999</v>
      </c>
      <c r="F51" s="3">
        <f>E51/' 2019'!$O$1</f>
        <v>66.673839405401807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72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2019'!$O$1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2019'!$O$1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2019'!$O$1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2019'!$O$1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2019'!$O$1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2019'!$O$1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2019'!$O$1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2019'!$O$1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2019'!$O$1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2019'!$O$1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2019'!$O$1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2019'!$O$1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2019'!$O$1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 2019'!$O$1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2019'!$O$1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 2019'!$O$1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 2019'!$O$1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73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59"/>
      <c r="C79" s="59"/>
      <c r="D79" s="59"/>
      <c r="E79" s="59"/>
      <c r="F79" s="58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983.63245099999995</v>
      </c>
      <c r="F81" s="6">
        <f>E81/' 2019'!$O$1</f>
        <v>130.55046134448204</v>
      </c>
    </row>
    <row r="82" spans="2:6" ht="12.9" customHeight="1" x14ac:dyDescent="0.2">
      <c r="B82" s="5" t="s">
        <v>37</v>
      </c>
      <c r="C82" s="5"/>
      <c r="D82" s="5"/>
      <c r="E82" s="11">
        <f>+E51</f>
        <v>502.35404299999999</v>
      </c>
      <c r="F82" s="11">
        <f>E82/' 2019'!$O$1</f>
        <v>66.673839405401807</v>
      </c>
    </row>
    <row r="85" spans="2:6" ht="12.9" customHeight="1" x14ac:dyDescent="0.2">
      <c r="B85" s="57" t="s">
        <v>125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7 B8:B23 B32:B49 B58:B7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74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997546</v>
      </c>
      <c r="E6" s="26">
        <v>4558082</v>
      </c>
      <c r="F6" s="26">
        <f>E6/' 2019'!$O$1</f>
        <v>604961.4440241555</v>
      </c>
    </row>
    <row r="7" spans="2:6" ht="12.9" customHeight="1" x14ac:dyDescent="0.2">
      <c r="B7" s="18" t="s">
        <v>3</v>
      </c>
      <c r="C7" s="18" t="s">
        <v>18</v>
      </c>
      <c r="D7" s="26">
        <v>997445</v>
      </c>
      <c r="E7" s="26">
        <v>4829405</v>
      </c>
      <c r="F7" s="26">
        <f>E7/' 2019'!$O$1</f>
        <v>640972.19457163708</v>
      </c>
    </row>
    <row r="8" spans="2:6" ht="12.9" customHeight="1" x14ac:dyDescent="0.2">
      <c r="B8" s="18" t="s">
        <v>4</v>
      </c>
      <c r="C8" s="18" t="s">
        <v>19</v>
      </c>
      <c r="D8" s="26">
        <v>3792940</v>
      </c>
      <c r="E8" s="26">
        <v>1063174</v>
      </c>
      <c r="F8" s="26">
        <f>E8/' 2019'!$O$1</f>
        <v>141107.43911341164</v>
      </c>
    </row>
    <row r="9" spans="2:6" ht="12.9" customHeight="1" x14ac:dyDescent="0.2">
      <c r="B9" s="18" t="s">
        <v>5</v>
      </c>
      <c r="C9" s="18" t="s">
        <v>20</v>
      </c>
      <c r="D9" s="26">
        <v>2604095</v>
      </c>
      <c r="E9" s="26">
        <v>2560999</v>
      </c>
      <c r="F9" s="26">
        <f>E9/' 2019'!$O$1</f>
        <v>339902.97962704889</v>
      </c>
    </row>
    <row r="10" spans="2:6" ht="12.9" customHeight="1" x14ac:dyDescent="0.2">
      <c r="B10" s="18" t="s">
        <v>6</v>
      </c>
      <c r="C10" s="18" t="s">
        <v>21</v>
      </c>
      <c r="D10" s="26">
        <v>100589170</v>
      </c>
      <c r="E10" s="26">
        <v>2221328</v>
      </c>
      <c r="F10" s="26">
        <f>E10/' 2019'!$O$1</f>
        <v>294820.89057004446</v>
      </c>
    </row>
    <row r="11" spans="2:6" ht="12.9" customHeight="1" x14ac:dyDescent="0.2">
      <c r="B11" s="18" t="s">
        <v>7</v>
      </c>
      <c r="C11" s="18" t="s">
        <v>22</v>
      </c>
      <c r="D11" s="26">
        <v>6474000</v>
      </c>
      <c r="E11" s="26">
        <v>345506</v>
      </c>
      <c r="F11" s="26">
        <f>E11/' 2019'!$O$1</f>
        <v>45856.526644103789</v>
      </c>
    </row>
    <row r="12" spans="2:6" ht="12.9" customHeight="1" x14ac:dyDescent="0.2">
      <c r="B12" s="18" t="s">
        <v>8</v>
      </c>
      <c r="C12" s="18" t="s">
        <v>23</v>
      </c>
      <c r="D12" s="26">
        <v>941900</v>
      </c>
      <c r="E12" s="26">
        <v>698104</v>
      </c>
      <c r="F12" s="26">
        <f>E12/' 2019'!$O$1</f>
        <v>92654.3234454841</v>
      </c>
    </row>
    <row r="13" spans="2:6" ht="12.9" customHeight="1" x14ac:dyDescent="0.2">
      <c r="B13" s="18" t="s">
        <v>38</v>
      </c>
      <c r="C13" s="18" t="s">
        <v>39</v>
      </c>
      <c r="D13" s="26">
        <v>132520</v>
      </c>
      <c r="E13" s="26">
        <v>11502</v>
      </c>
      <c r="F13" s="26">
        <f>E13/' 2019'!$O$1</f>
        <v>1526.5777423850288</v>
      </c>
    </row>
    <row r="14" spans="2:6" ht="12.9" customHeight="1" x14ac:dyDescent="0.2">
      <c r="B14" s="18" t="s">
        <v>9</v>
      </c>
      <c r="C14" s="18" t="s">
        <v>24</v>
      </c>
      <c r="D14" s="26">
        <v>1160180</v>
      </c>
      <c r="E14" s="26">
        <v>790876</v>
      </c>
      <c r="F14" s="26">
        <f>E14/' 2019'!$O$1</f>
        <v>104967.28382772578</v>
      </c>
    </row>
    <row r="15" spans="2:6" ht="12.9" customHeight="1" x14ac:dyDescent="0.2">
      <c r="B15" s="18" t="s">
        <v>10</v>
      </c>
      <c r="C15" s="18" t="s">
        <v>25</v>
      </c>
      <c r="D15" s="26">
        <v>5419457</v>
      </c>
      <c r="E15" s="26">
        <v>34785167</v>
      </c>
      <c r="F15" s="26">
        <f>E15/' 2019'!$O$1</f>
        <v>4616785.0554117719</v>
      </c>
    </row>
    <row r="16" spans="2:6" ht="12.9" customHeight="1" x14ac:dyDescent="0.2">
      <c r="B16" s="18" t="s">
        <v>11</v>
      </c>
      <c r="C16" s="18" t="s">
        <v>26</v>
      </c>
      <c r="D16" s="26">
        <v>1324410</v>
      </c>
      <c r="E16" s="26">
        <v>11120119</v>
      </c>
      <c r="F16" s="26">
        <f>E16/' 2019'!$O$1</f>
        <v>1475893.4235848431</v>
      </c>
    </row>
    <row r="17" spans="2:18" ht="12.9" customHeight="1" x14ac:dyDescent="0.2">
      <c r="B17" s="18" t="s">
        <v>12</v>
      </c>
      <c r="C17" s="18" t="s">
        <v>27</v>
      </c>
      <c r="D17" s="26">
        <v>17808275</v>
      </c>
      <c r="E17" s="26">
        <v>115004184</v>
      </c>
      <c r="F17" s="26">
        <f>E17/' 2019'!$O$1</f>
        <v>15263678.279912403</v>
      </c>
    </row>
    <row r="18" spans="2:18" ht="12.9" customHeight="1" x14ac:dyDescent="0.2">
      <c r="B18" s="18" t="s">
        <v>13</v>
      </c>
      <c r="C18" s="18" t="s">
        <v>28</v>
      </c>
      <c r="D18" s="26">
        <v>3225840</v>
      </c>
      <c r="E18" s="26">
        <v>193957</v>
      </c>
      <c r="F18" s="26">
        <f>E18/' 2019'!$O$1</f>
        <v>25742.517751675623</v>
      </c>
    </row>
    <row r="19" spans="2:18" ht="12.9" customHeight="1" x14ac:dyDescent="0.2">
      <c r="B19" s="18" t="s">
        <v>40</v>
      </c>
      <c r="C19" s="18" t="s">
        <v>41</v>
      </c>
      <c r="D19" s="26">
        <v>6654</v>
      </c>
      <c r="E19" s="26">
        <v>9325</v>
      </c>
      <c r="F19" s="26">
        <f>E19/' 2019'!$O$1</f>
        <v>1237.6401884663878</v>
      </c>
    </row>
    <row r="20" spans="2:18" ht="12.9" customHeight="1" x14ac:dyDescent="0.2">
      <c r="B20" s="18" t="s">
        <v>42</v>
      </c>
      <c r="C20" s="18" t="s">
        <v>43</v>
      </c>
      <c r="D20" s="26">
        <v>2739</v>
      </c>
      <c r="E20" s="26">
        <v>9416</v>
      </c>
      <c r="F20" s="26">
        <f>E20/' 2019'!$O$1</f>
        <v>1249.7179640321187</v>
      </c>
    </row>
    <row r="21" spans="2:18" ht="12.9" customHeight="1" x14ac:dyDescent="0.2">
      <c r="B21" s="18" t="s">
        <v>14</v>
      </c>
      <c r="C21" s="18" t="s">
        <v>29</v>
      </c>
      <c r="D21" s="26">
        <v>2357500</v>
      </c>
      <c r="E21" s="26">
        <v>8786668</v>
      </c>
      <c r="F21" s="26">
        <f>E21/' 2019'!$O$1</f>
        <v>1166191.2535669254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116689803</v>
      </c>
      <c r="E22" s="26">
        <v>856585971</v>
      </c>
      <c r="F22" s="26">
        <f>E22/' 2019'!$O$1</f>
        <v>113688495.71968943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182350</v>
      </c>
      <c r="E23" s="26">
        <v>302419</v>
      </c>
      <c r="F23" s="26">
        <f>E23/' 2019'!$O$1</f>
        <v>40137.898997942793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1043876202</v>
      </c>
      <c r="F24" s="8">
        <f>E24/' 2019'!$O$1</f>
        <v>138546181.16663349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1043.8762019999999</v>
      </c>
      <c r="F25" s="3">
        <f>E25/' 2019'!$O$1</f>
        <v>138.54618116663346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56</v>
      </c>
      <c r="C30" s="60"/>
      <c r="D30" s="60" t="s">
        <v>60</v>
      </c>
      <c r="E30" s="60"/>
      <c r="F30" s="60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229415</v>
      </c>
      <c r="E32" s="26">
        <v>1061840</v>
      </c>
      <c r="F32" s="26">
        <f>E32/' 2019'!$O$1</f>
        <v>140930.38688698653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192560</v>
      </c>
      <c r="E33" s="26">
        <v>948630</v>
      </c>
      <c r="F33" s="26">
        <f>E33/' 2019'!$O$1</f>
        <v>125904.83774636671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1608500</v>
      </c>
      <c r="E34" s="26">
        <v>480997</v>
      </c>
      <c r="F34" s="26">
        <f>E34/' 2019'!$O$1</f>
        <v>63839.272679009882</v>
      </c>
    </row>
    <row r="35" spans="2:18" ht="12.9" customHeight="1" x14ac:dyDescent="0.2">
      <c r="B35" s="18" t="s">
        <v>5</v>
      </c>
      <c r="C35" s="18" t="s">
        <v>20</v>
      </c>
      <c r="D35" s="26">
        <v>334745</v>
      </c>
      <c r="E35" s="26">
        <v>324570</v>
      </c>
      <c r="F35" s="26">
        <f>E35/' 2019'!$O$1</f>
        <v>43077.841927135174</v>
      </c>
    </row>
    <row r="36" spans="2:18" ht="12.9" customHeight="1" x14ac:dyDescent="0.2">
      <c r="B36" s="18" t="s">
        <v>6</v>
      </c>
      <c r="C36" s="18" t="s">
        <v>21</v>
      </c>
      <c r="D36" s="26">
        <v>79336660</v>
      </c>
      <c r="E36" s="26">
        <v>1832375</v>
      </c>
      <c r="F36" s="26">
        <f>E36/' 2019'!$O$1</f>
        <v>243197.95606875041</v>
      </c>
    </row>
    <row r="37" spans="2:18" ht="12.9" customHeight="1" x14ac:dyDescent="0.2">
      <c r="B37" s="18" t="s">
        <v>7</v>
      </c>
      <c r="C37" s="18" t="s">
        <v>22</v>
      </c>
      <c r="D37" s="26">
        <v>1511000</v>
      </c>
      <c r="E37" s="26">
        <v>89614</v>
      </c>
      <c r="F37" s="26">
        <f>E37/' 2019'!$O$1</f>
        <v>11893.821753268299</v>
      </c>
    </row>
    <row r="38" spans="2:18" ht="12.9" customHeight="1" x14ac:dyDescent="0.2">
      <c r="B38" s="18" t="s">
        <v>8</v>
      </c>
      <c r="C38" s="18" t="s">
        <v>23</v>
      </c>
      <c r="D38" s="26">
        <v>344150</v>
      </c>
      <c r="E38" s="26">
        <v>257884</v>
      </c>
      <c r="F38" s="26">
        <f>E38/' 2019'!$O$1</f>
        <v>34227.08872519742</v>
      </c>
    </row>
    <row r="39" spans="2:18" ht="12.9" customHeight="1" x14ac:dyDescent="0.2">
      <c r="B39" s="18" t="s">
        <v>38</v>
      </c>
      <c r="C39" s="18" t="s">
        <v>39</v>
      </c>
      <c r="D39" s="26">
        <v>419260</v>
      </c>
      <c r="E39" s="26">
        <v>41440</v>
      </c>
      <c r="F39" s="26">
        <f>E39/' 2019'!$O$1</f>
        <v>5500.033180702103</v>
      </c>
    </row>
    <row r="40" spans="2:18" ht="12.9" customHeight="1" x14ac:dyDescent="0.2">
      <c r="B40" s="18" t="s">
        <v>9</v>
      </c>
      <c r="C40" s="18" t="s">
        <v>24</v>
      </c>
      <c r="D40" s="26">
        <v>465290</v>
      </c>
      <c r="E40" s="26">
        <v>328959</v>
      </c>
      <c r="F40" s="26">
        <f>E40/' 2019'!$O$1</f>
        <v>43660.362333266967</v>
      </c>
    </row>
    <row r="41" spans="2:18" ht="12.9" customHeight="1" x14ac:dyDescent="0.2">
      <c r="B41" s="18" t="s">
        <v>10</v>
      </c>
      <c r="C41" s="18" t="s">
        <v>25</v>
      </c>
      <c r="D41" s="26">
        <v>1282545</v>
      </c>
      <c r="E41" s="26">
        <v>8321971</v>
      </c>
      <c r="F41" s="26">
        <f>E41/' 2019'!$O$1</f>
        <v>1104515.3626650739</v>
      </c>
    </row>
    <row r="42" spans="2:18" ht="12.9" customHeight="1" x14ac:dyDescent="0.2">
      <c r="B42" s="18" t="s">
        <v>11</v>
      </c>
      <c r="C42" s="18" t="s">
        <v>26</v>
      </c>
      <c r="D42" s="26">
        <v>355441</v>
      </c>
      <c r="E42" s="26">
        <v>3033657</v>
      </c>
      <c r="F42" s="26">
        <f>E42/' 2019'!$O$1</f>
        <v>402635.47680668923</v>
      </c>
    </row>
    <row r="43" spans="2:18" ht="12.9" customHeight="1" x14ac:dyDescent="0.2">
      <c r="B43" s="18" t="s">
        <v>12</v>
      </c>
      <c r="C43" s="18" t="s">
        <v>27</v>
      </c>
      <c r="D43" s="26">
        <v>1573381</v>
      </c>
      <c r="E43" s="26">
        <v>10280126</v>
      </c>
      <c r="F43" s="26">
        <f>E43/' 2019'!$O$1</f>
        <v>1364407.193576216</v>
      </c>
    </row>
    <row r="44" spans="2:18" ht="12.9" customHeight="1" x14ac:dyDescent="0.2">
      <c r="B44" s="18" t="s">
        <v>13</v>
      </c>
      <c r="C44" s="18" t="s">
        <v>28</v>
      </c>
      <c r="D44" s="26">
        <v>3820530</v>
      </c>
      <c r="E44" s="26">
        <v>248932</v>
      </c>
      <c r="F44" s="26">
        <f>E44/' 2019'!$O$1</f>
        <v>33038.954144269694</v>
      </c>
    </row>
    <row r="45" spans="2:18" ht="12.9" customHeight="1" x14ac:dyDescent="0.2">
      <c r="B45" s="18" t="s">
        <v>40</v>
      </c>
      <c r="C45" s="18" t="s">
        <v>41</v>
      </c>
      <c r="D45" s="26">
        <v>10121</v>
      </c>
      <c r="E45" s="26">
        <v>15597</v>
      </c>
      <c r="F45" s="26">
        <f>E45/' 2019'!$O$1</f>
        <v>2070.0776428429226</v>
      </c>
    </row>
    <row r="46" spans="2:18" ht="12.9" customHeight="1" x14ac:dyDescent="0.2">
      <c r="B46" s="12" t="s">
        <v>42</v>
      </c>
      <c r="C46" s="12" t="s">
        <v>43</v>
      </c>
      <c r="D46" s="26">
        <v>1341</v>
      </c>
      <c r="E46" s="26">
        <v>5352</v>
      </c>
      <c r="F46" s="26">
        <f>E46/' 2019'!$O$1</f>
        <v>710.33247063507861</v>
      </c>
    </row>
    <row r="47" spans="2:18" ht="12.9" customHeight="1" x14ac:dyDescent="0.2">
      <c r="B47" s="18" t="s">
        <v>14</v>
      </c>
      <c r="C47" s="18" t="s">
        <v>29</v>
      </c>
      <c r="D47" s="26">
        <v>2241476</v>
      </c>
      <c r="E47" s="26">
        <v>8689015</v>
      </c>
      <c r="F47" s="26">
        <f>E47/' 2019'!$O$1</f>
        <v>1153230.4731568119</v>
      </c>
    </row>
    <row r="48" spans="2:18" ht="12.9" customHeight="1" x14ac:dyDescent="0.2">
      <c r="B48" s="18" t="s">
        <v>15</v>
      </c>
      <c r="C48" s="18" t="s">
        <v>30</v>
      </c>
      <c r="D48" s="26">
        <v>59095192</v>
      </c>
      <c r="E48" s="26">
        <v>439562843</v>
      </c>
      <c r="F48" s="26">
        <f>E48/' 2019'!$O$1</f>
        <v>58340014.997677349</v>
      </c>
    </row>
    <row r="49" spans="2:6" ht="12.9" customHeight="1" x14ac:dyDescent="0.2">
      <c r="B49" s="18" t="s">
        <v>16</v>
      </c>
      <c r="C49" s="18" t="s">
        <v>31</v>
      </c>
      <c r="D49" s="26">
        <v>98960</v>
      </c>
      <c r="E49" s="26">
        <v>171244</v>
      </c>
      <c r="F49" s="26">
        <f>E49/' 2019'!$O$1</f>
        <v>22727.984604154222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475695046</v>
      </c>
      <c r="F50" s="8">
        <f>E50/' 2019'!$O$1</f>
        <v>63135582.454044722</v>
      </c>
    </row>
    <row r="51" spans="2:6" ht="12.9" customHeight="1" x14ac:dyDescent="0.2">
      <c r="B51" s="9" t="s">
        <v>122</v>
      </c>
      <c r="C51" s="2"/>
      <c r="D51" s="10"/>
      <c r="E51" s="3">
        <f>+E50/1000000</f>
        <v>475.69504599999999</v>
      </c>
      <c r="F51" s="3">
        <f>E51/' 2019'!$O$1</f>
        <v>63.135582454044723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76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2019'!$O$1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2019'!$O$1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2019'!$O$1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2019'!$O$1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2019'!$O$1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2019'!$O$1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2019'!$O$1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2019'!$O$1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2019'!$O$1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2019'!$O$1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2019'!$O$1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2019'!$O$1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2019'!$O$1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20</v>
      </c>
      <c r="E71" s="26">
        <v>143</v>
      </c>
      <c r="F71" s="26">
        <f>E71/' 2019'!$O$1</f>
        <v>18.979361603291526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2019'!$O$1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143</v>
      </c>
      <c r="F73" s="8">
        <f>E73/' 2019'!$O$1</f>
        <v>18.979361603291526</v>
      </c>
    </row>
    <row r="74" spans="2:6" ht="12.9" customHeight="1" x14ac:dyDescent="0.2">
      <c r="B74" s="9" t="s">
        <v>122</v>
      </c>
      <c r="C74" s="2"/>
      <c r="D74" s="10"/>
      <c r="E74" s="3">
        <f>+E73/1000000</f>
        <v>1.4300000000000001E-4</v>
      </c>
      <c r="F74" s="3">
        <f>E74/' 2019'!$O$1</f>
        <v>1.8979361603291526E-5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77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59"/>
      <c r="C79" s="59"/>
      <c r="D79" s="59"/>
      <c r="E79" s="59"/>
      <c r="F79" s="58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1043.8763449999999</v>
      </c>
      <c r="F81" s="6">
        <f>E81/' 2019'!$O$1</f>
        <v>138.54620014599507</v>
      </c>
    </row>
    <row r="82" spans="2:6" ht="12.9" customHeight="1" x14ac:dyDescent="0.2">
      <c r="B82" s="5" t="s">
        <v>37</v>
      </c>
      <c r="C82" s="5"/>
      <c r="D82" s="5"/>
      <c r="E82" s="11">
        <f>+E51</f>
        <v>475.69504599999999</v>
      </c>
      <c r="F82" s="11">
        <f>E82/' 2019'!$O$1</f>
        <v>63.135582454044723</v>
      </c>
    </row>
    <row r="85" spans="2:6" ht="12.9" customHeight="1" x14ac:dyDescent="0.2">
      <c r="B85" s="57" t="s">
        <v>125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78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1105947</v>
      </c>
      <c r="E6" s="26">
        <v>5049243</v>
      </c>
      <c r="F6" s="26">
        <f>E6/' 2019'!$O$1</f>
        <v>670149.71132789168</v>
      </c>
    </row>
    <row r="7" spans="2:6" ht="12.9" customHeight="1" x14ac:dyDescent="0.2">
      <c r="B7" s="18" t="s">
        <v>3</v>
      </c>
      <c r="C7" s="18" t="s">
        <v>18</v>
      </c>
      <c r="D7" s="26">
        <v>653687</v>
      </c>
      <c r="E7" s="26">
        <v>3110952</v>
      </c>
      <c r="F7" s="26">
        <f>E7/' 2019'!$O$1</f>
        <v>412894.28628309775</v>
      </c>
    </row>
    <row r="8" spans="2:6" ht="12.9" customHeight="1" x14ac:dyDescent="0.2">
      <c r="B8" s="18" t="s">
        <v>4</v>
      </c>
      <c r="C8" s="18" t="s">
        <v>19</v>
      </c>
      <c r="D8" s="26">
        <v>2503050</v>
      </c>
      <c r="E8" s="26">
        <v>704484</v>
      </c>
      <c r="F8" s="26">
        <f>E8/' 2019'!$O$1</f>
        <v>93501.094963169409</v>
      </c>
    </row>
    <row r="9" spans="2:6" ht="12.9" customHeight="1" x14ac:dyDescent="0.2">
      <c r="B9" s="18" t="s">
        <v>5</v>
      </c>
      <c r="C9" s="18" t="s">
        <v>20</v>
      </c>
      <c r="D9" s="26">
        <v>2239180</v>
      </c>
      <c r="E9" s="26">
        <v>2200951</v>
      </c>
      <c r="F9" s="26">
        <f>E9/' 2019'!$O$1</f>
        <v>292116.39790297963</v>
      </c>
    </row>
    <row r="10" spans="2:6" ht="12.9" customHeight="1" x14ac:dyDescent="0.2">
      <c r="B10" s="18" t="s">
        <v>6</v>
      </c>
      <c r="C10" s="18" t="s">
        <v>21</v>
      </c>
      <c r="D10" s="26">
        <v>127491370</v>
      </c>
      <c r="E10" s="26">
        <v>2837073</v>
      </c>
      <c r="F10" s="26">
        <f>E10/' 2019'!$O$1</f>
        <v>376544.29623730836</v>
      </c>
    </row>
    <row r="11" spans="2:6" ht="12.9" customHeight="1" x14ac:dyDescent="0.2">
      <c r="B11" s="18" t="s">
        <v>7</v>
      </c>
      <c r="C11" s="18" t="s">
        <v>22</v>
      </c>
      <c r="D11" s="26">
        <v>9759000</v>
      </c>
      <c r="E11" s="26">
        <v>521449</v>
      </c>
      <c r="F11" s="26">
        <f>E11/' 2019'!$O$1</f>
        <v>69208.175724998335</v>
      </c>
    </row>
    <row r="12" spans="2:6" ht="12.9" customHeight="1" x14ac:dyDescent="0.2">
      <c r="B12" s="18" t="s">
        <v>8</v>
      </c>
      <c r="C12" s="18" t="s">
        <v>23</v>
      </c>
      <c r="D12" s="26">
        <v>994800</v>
      </c>
      <c r="E12" s="26">
        <v>739685</v>
      </c>
      <c r="F12" s="26">
        <f>E12/' 2019'!$O$1</f>
        <v>98173.07054217266</v>
      </c>
    </row>
    <row r="13" spans="2:6" ht="12.9" customHeight="1" x14ac:dyDescent="0.2">
      <c r="B13" s="18" t="s">
        <v>38</v>
      </c>
      <c r="C13" s="18" t="s">
        <v>39</v>
      </c>
      <c r="D13" s="26">
        <v>191510</v>
      </c>
      <c r="E13" s="26">
        <v>16974</v>
      </c>
      <c r="F13" s="26">
        <f>E13/' 2019'!$O$1</f>
        <v>2252.8369500298627</v>
      </c>
    </row>
    <row r="14" spans="2:6" ht="12.9" customHeight="1" x14ac:dyDescent="0.2">
      <c r="B14" s="18" t="s">
        <v>9</v>
      </c>
      <c r="C14" s="18" t="s">
        <v>24</v>
      </c>
      <c r="D14" s="26">
        <v>1977770</v>
      </c>
      <c r="E14" s="26">
        <v>1362676</v>
      </c>
      <c r="F14" s="26">
        <f>E14/' 2019'!$O$1</f>
        <v>180858.18567920895</v>
      </c>
    </row>
    <row r="15" spans="2:6" ht="12.9" customHeight="1" x14ac:dyDescent="0.2">
      <c r="B15" s="18" t="s">
        <v>10</v>
      </c>
      <c r="C15" s="18" t="s">
        <v>25</v>
      </c>
      <c r="D15" s="26">
        <v>7812481</v>
      </c>
      <c r="E15" s="26">
        <v>50480393</v>
      </c>
      <c r="F15" s="26">
        <f>E15/' 2019'!$O$1</f>
        <v>6699899.52883403</v>
      </c>
    </row>
    <row r="16" spans="2:6" ht="12.9" customHeight="1" x14ac:dyDescent="0.2">
      <c r="B16" s="18" t="s">
        <v>11</v>
      </c>
      <c r="C16" s="18" t="s">
        <v>26</v>
      </c>
      <c r="D16" s="26">
        <v>1563063</v>
      </c>
      <c r="E16" s="26">
        <v>13356839</v>
      </c>
      <c r="F16" s="26">
        <f>E16/' 2019'!$O$1</f>
        <v>1772757.1836220054</v>
      </c>
    </row>
    <row r="17" spans="2:18" ht="12.9" customHeight="1" x14ac:dyDescent="0.2">
      <c r="B17" s="18" t="s">
        <v>12</v>
      </c>
      <c r="C17" s="18" t="s">
        <v>27</v>
      </c>
      <c r="D17" s="26">
        <v>21659241</v>
      </c>
      <c r="E17" s="26">
        <v>140491075</v>
      </c>
      <c r="F17" s="26">
        <f>E17/' 2019'!$O$1</f>
        <v>18646370.031189859</v>
      </c>
    </row>
    <row r="18" spans="2:18" ht="12.9" customHeight="1" x14ac:dyDescent="0.2">
      <c r="B18" s="18" t="s">
        <v>13</v>
      </c>
      <c r="C18" s="18" t="s">
        <v>28</v>
      </c>
      <c r="D18" s="26">
        <v>4778810</v>
      </c>
      <c r="E18" s="26">
        <v>294869</v>
      </c>
      <c r="F18" s="26">
        <f>E18/' 2019'!$O$1</f>
        <v>39135.841794412365</v>
      </c>
    </row>
    <row r="19" spans="2:18" ht="12.9" customHeight="1" x14ac:dyDescent="0.2">
      <c r="B19" s="18" t="s">
        <v>40</v>
      </c>
      <c r="C19" s="18" t="s">
        <v>41</v>
      </c>
      <c r="D19" s="26">
        <v>15121</v>
      </c>
      <c r="E19" s="26">
        <v>21528</v>
      </c>
      <c r="F19" s="26">
        <f>E19/' 2019'!$O$1</f>
        <v>2857.2566195500694</v>
      </c>
    </row>
    <row r="20" spans="2:18" ht="12.9" customHeight="1" x14ac:dyDescent="0.2">
      <c r="B20" s="18" t="s">
        <v>42</v>
      </c>
      <c r="C20" s="18" t="s">
        <v>43</v>
      </c>
      <c r="D20" s="26">
        <v>2786</v>
      </c>
      <c r="E20" s="26">
        <v>9625</v>
      </c>
      <c r="F20" s="26">
        <f>E20/' 2019'!$O$1</f>
        <v>1277.4570309907756</v>
      </c>
    </row>
    <row r="21" spans="2:18" ht="12.9" customHeight="1" x14ac:dyDescent="0.2">
      <c r="B21" s="18" t="s">
        <v>14</v>
      </c>
      <c r="C21" s="18" t="s">
        <v>29</v>
      </c>
      <c r="D21" s="26">
        <v>3032509</v>
      </c>
      <c r="E21" s="26">
        <v>11306350</v>
      </c>
      <c r="F21" s="26">
        <f>E21/' 2019'!$O$1</f>
        <v>1500610.5249187071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139601357</v>
      </c>
      <c r="E22" s="26">
        <v>1024887647</v>
      </c>
      <c r="F22" s="26">
        <f>E22/' 2019'!$O$1</f>
        <v>136025966.81929788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369685</v>
      </c>
      <c r="E23" s="26">
        <v>617274</v>
      </c>
      <c r="F23" s="26">
        <f>E23/' 2019'!$O$1</f>
        <v>81926.338841329882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1258009087</v>
      </c>
      <c r="F24" s="8">
        <f>E24/' 2019'!$O$1</f>
        <v>166966499.03775963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1258.0090869999999</v>
      </c>
      <c r="F25" s="3">
        <f>E25/' 2019'!$O$1</f>
        <v>166.9664990377596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79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56</v>
      </c>
      <c r="C30" s="60"/>
      <c r="D30" s="60" t="s">
        <v>60</v>
      </c>
      <c r="E30" s="60"/>
      <c r="F30" s="60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182000</v>
      </c>
      <c r="E32" s="26">
        <v>840617</v>
      </c>
      <c r="F32" s="26">
        <f>E32/' 2019'!$O$1</f>
        <v>111569.0490410777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230695</v>
      </c>
      <c r="E33" s="26">
        <v>1122170</v>
      </c>
      <c r="F33" s="26">
        <f>E33/' 2019'!$O$1</f>
        <v>148937.55391864092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1174650</v>
      </c>
      <c r="E34" s="26">
        <v>344973</v>
      </c>
      <c r="F34" s="26">
        <f>E34/' 2019'!$O$1</f>
        <v>45785.785387218792</v>
      </c>
    </row>
    <row r="35" spans="2:18" ht="12.9" customHeight="1" x14ac:dyDescent="0.2">
      <c r="B35" s="18" t="s">
        <v>5</v>
      </c>
      <c r="C35" s="18" t="s">
        <v>20</v>
      </c>
      <c r="D35" s="26">
        <v>253580</v>
      </c>
      <c r="E35" s="26">
        <v>247352</v>
      </c>
      <c r="F35" s="26">
        <f>E35/' 2019'!$O$1</f>
        <v>32829.252106974585</v>
      </c>
    </row>
    <row r="36" spans="2:18" ht="12.9" customHeight="1" x14ac:dyDescent="0.2">
      <c r="B36" s="18" t="s">
        <v>6</v>
      </c>
      <c r="C36" s="18" t="s">
        <v>21</v>
      </c>
      <c r="D36" s="26">
        <v>93466065</v>
      </c>
      <c r="E36" s="26">
        <v>2168752</v>
      </c>
      <c r="F36" s="26">
        <f>E36/' 2019'!$O$1</f>
        <v>287842.85619483708</v>
      </c>
    </row>
    <row r="37" spans="2:18" ht="12.9" customHeight="1" x14ac:dyDescent="0.2">
      <c r="B37" s="18" t="s">
        <v>7</v>
      </c>
      <c r="C37" s="18" t="s">
        <v>22</v>
      </c>
      <c r="D37" s="26">
        <v>2622000</v>
      </c>
      <c r="E37" s="26">
        <v>156202</v>
      </c>
      <c r="F37" s="26">
        <f>E37/' 2019'!$O$1</f>
        <v>20731.568119981417</v>
      </c>
    </row>
    <row r="38" spans="2:18" ht="12.9" customHeight="1" x14ac:dyDescent="0.2">
      <c r="B38" s="18" t="s">
        <v>8</v>
      </c>
      <c r="C38" s="18" t="s">
        <v>23</v>
      </c>
      <c r="D38" s="26">
        <v>326100</v>
      </c>
      <c r="E38" s="26">
        <v>243297</v>
      </c>
      <c r="F38" s="26">
        <f>E38/' 2019'!$O$1</f>
        <v>32291.061118853275</v>
      </c>
    </row>
    <row r="39" spans="2:18" ht="12.9" customHeight="1" x14ac:dyDescent="0.2">
      <c r="B39" s="18" t="s">
        <v>38</v>
      </c>
      <c r="C39" s="18" t="s">
        <v>39</v>
      </c>
      <c r="D39" s="26">
        <v>71800</v>
      </c>
      <c r="E39" s="26">
        <v>7340</v>
      </c>
      <c r="F39" s="26">
        <f>E39/' 2019'!$O$1</f>
        <v>974.1854137633552</v>
      </c>
    </row>
    <row r="40" spans="2:18" ht="12.9" customHeight="1" x14ac:dyDescent="0.2">
      <c r="B40" s="18" t="s">
        <v>9</v>
      </c>
      <c r="C40" s="18" t="s">
        <v>24</v>
      </c>
      <c r="D40" s="26">
        <v>454330</v>
      </c>
      <c r="E40" s="26">
        <v>318265</v>
      </c>
      <c r="F40" s="26">
        <f>E40/' 2019'!$O$1</f>
        <v>42241.024620080956</v>
      </c>
    </row>
    <row r="41" spans="2:18" ht="12.9" customHeight="1" x14ac:dyDescent="0.2">
      <c r="B41" s="18" t="s">
        <v>10</v>
      </c>
      <c r="C41" s="18" t="s">
        <v>25</v>
      </c>
      <c r="D41" s="26">
        <v>1316242</v>
      </c>
      <c r="E41" s="26">
        <v>8602894</v>
      </c>
      <c r="F41" s="26">
        <f>E41/' 2019'!$O$1</f>
        <v>1141800.252173336</v>
      </c>
    </row>
    <row r="42" spans="2:18" ht="12.9" customHeight="1" x14ac:dyDescent="0.2">
      <c r="B42" s="18" t="s">
        <v>11</v>
      </c>
      <c r="C42" s="18" t="s">
        <v>26</v>
      </c>
      <c r="D42" s="26">
        <v>433003</v>
      </c>
      <c r="E42" s="26">
        <v>3752402</v>
      </c>
      <c r="F42" s="26">
        <f>E42/' 2019'!$O$1</f>
        <v>498029.3317406596</v>
      </c>
    </row>
    <row r="43" spans="2:18" ht="12.9" customHeight="1" x14ac:dyDescent="0.2">
      <c r="B43" s="18" t="s">
        <v>12</v>
      </c>
      <c r="C43" s="18" t="s">
        <v>27</v>
      </c>
      <c r="D43" s="26">
        <v>1844025</v>
      </c>
      <c r="E43" s="26">
        <v>12112255</v>
      </c>
      <c r="F43" s="26">
        <f>E43/' 2019'!$O$1</f>
        <v>1607572.4998340963</v>
      </c>
    </row>
    <row r="44" spans="2:18" ht="12.9" customHeight="1" x14ac:dyDescent="0.2">
      <c r="B44" s="18" t="s">
        <v>13</v>
      </c>
      <c r="C44" s="18" t="s">
        <v>28</v>
      </c>
      <c r="D44" s="26">
        <v>4344000</v>
      </c>
      <c r="E44" s="26">
        <v>289704</v>
      </c>
      <c r="F44" s="26">
        <f>E44/' 2019'!$O$1</f>
        <v>38450.328488950821</v>
      </c>
    </row>
    <row r="45" spans="2:18" ht="12.9" customHeight="1" x14ac:dyDescent="0.2">
      <c r="B45" s="18" t="s">
        <v>40</v>
      </c>
      <c r="C45" s="18" t="s">
        <v>41</v>
      </c>
      <c r="D45" s="26">
        <v>7754</v>
      </c>
      <c r="E45" s="26">
        <v>12641</v>
      </c>
      <c r="F45" s="26">
        <f>E45/' 2019'!$O$1</f>
        <v>1677.7490211692877</v>
      </c>
    </row>
    <row r="46" spans="2:18" ht="12.9" customHeight="1" x14ac:dyDescent="0.2">
      <c r="B46" s="12" t="s">
        <v>42</v>
      </c>
      <c r="C46" s="12" t="s">
        <v>43</v>
      </c>
      <c r="D46" s="26">
        <v>2169</v>
      </c>
      <c r="E46" s="26">
        <v>8657</v>
      </c>
      <c r="F46" s="26">
        <f>E46/' 2019'!$O$1</f>
        <v>1148.9813524454178</v>
      </c>
    </row>
    <row r="47" spans="2:18" ht="12.9" customHeight="1" x14ac:dyDescent="0.2">
      <c r="B47" s="18" t="s">
        <v>14</v>
      </c>
      <c r="C47" s="18" t="s">
        <v>29</v>
      </c>
      <c r="D47" s="26">
        <v>2756238</v>
      </c>
      <c r="E47" s="26">
        <v>10696144</v>
      </c>
      <c r="F47" s="26">
        <f>E47/' 2019'!$O$1</f>
        <v>1419622.2708872519</v>
      </c>
    </row>
    <row r="48" spans="2:18" ht="12.9" customHeight="1" x14ac:dyDescent="0.2">
      <c r="B48" s="18" t="s">
        <v>15</v>
      </c>
      <c r="C48" s="18" t="s">
        <v>30</v>
      </c>
      <c r="D48" s="26">
        <v>66315986</v>
      </c>
      <c r="E48" s="26">
        <v>493316772</v>
      </c>
      <c r="F48" s="26">
        <f>E48/' 2019'!$O$1</f>
        <v>65474387.417877756</v>
      </c>
    </row>
    <row r="49" spans="2:6" ht="12.9" customHeight="1" x14ac:dyDescent="0.2">
      <c r="B49" s="18" t="s">
        <v>16</v>
      </c>
      <c r="C49" s="18" t="s">
        <v>31</v>
      </c>
      <c r="D49" s="26">
        <v>112830</v>
      </c>
      <c r="E49" s="26">
        <v>195868</v>
      </c>
      <c r="F49" s="26">
        <f>E49/' 2019'!$O$1</f>
        <v>25996.151038555974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534436305</v>
      </c>
      <c r="F50" s="8">
        <f>E50/' 2019'!$O$1</f>
        <v>70931887.318335652</v>
      </c>
    </row>
    <row r="51" spans="2:6" ht="12.9" customHeight="1" x14ac:dyDescent="0.2">
      <c r="B51" s="9" t="s">
        <v>122</v>
      </c>
      <c r="C51" s="2"/>
      <c r="D51" s="10"/>
      <c r="E51" s="3">
        <f>+E50/1000000</f>
        <v>534.43630499999995</v>
      </c>
      <c r="F51" s="3">
        <f>E51/' 2019'!$O$1</f>
        <v>70.93188731833564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80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2019'!$O$1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2019'!$O$1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2019'!$O$1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2019'!$O$1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2019'!$O$1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2019'!$O$1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2019'!$O$1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2019'!$O$1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2019'!$O$1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2019'!$O$1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2019'!$O$1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2019'!$O$1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2019'!$O$1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 2019'!$O$1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2019'!$O$1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 2019'!$O$1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 2019'!$O$1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81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59"/>
      <c r="C79" s="59"/>
      <c r="D79" s="59"/>
      <c r="E79" s="59"/>
      <c r="F79" s="58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1258.0090869999999</v>
      </c>
      <c r="F81" s="6">
        <f>E81/' 2019'!$O$1</f>
        <v>166.9664990377596</v>
      </c>
    </row>
    <row r="82" spans="2:6" ht="12.9" customHeight="1" x14ac:dyDescent="0.2">
      <c r="B82" s="5" t="s">
        <v>37</v>
      </c>
      <c r="C82" s="5"/>
      <c r="D82" s="5"/>
      <c r="E82" s="11">
        <f>+E51</f>
        <v>534.43630499999995</v>
      </c>
      <c r="F82" s="11">
        <f>E82/' 2019'!$O$1</f>
        <v>70.93188731833564</v>
      </c>
    </row>
    <row r="85" spans="2:6" ht="12.9" customHeight="1" x14ac:dyDescent="0.2">
      <c r="B85" s="57" t="s">
        <v>125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82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1722080</v>
      </c>
      <c r="E6" s="26">
        <v>7911630</v>
      </c>
      <c r="F6" s="26">
        <f>E6/' 2019'!$O$1</f>
        <v>1050053.7527374078</v>
      </c>
    </row>
    <row r="7" spans="2:6" ht="12.9" customHeight="1" x14ac:dyDescent="0.2">
      <c r="B7" s="18" t="s">
        <v>3</v>
      </c>
      <c r="C7" s="18" t="s">
        <v>18</v>
      </c>
      <c r="D7" s="26">
        <v>1272102</v>
      </c>
      <c r="E7" s="26">
        <v>6156006</v>
      </c>
      <c r="F7" s="26">
        <f>E7/' 2019'!$O$1</f>
        <v>817042.40493728837</v>
      </c>
    </row>
    <row r="8" spans="2:6" ht="12.9" customHeight="1" x14ac:dyDescent="0.2">
      <c r="B8" s="18" t="s">
        <v>4</v>
      </c>
      <c r="C8" s="18" t="s">
        <v>19</v>
      </c>
      <c r="D8" s="26">
        <v>7225842</v>
      </c>
      <c r="E8" s="26">
        <v>2002830</v>
      </c>
      <c r="F8" s="26">
        <f>E8/' 2019'!$O$1</f>
        <v>265821.22237706551</v>
      </c>
    </row>
    <row r="9" spans="2:6" ht="12.9" customHeight="1" x14ac:dyDescent="0.2">
      <c r="B9" s="18" t="s">
        <v>5</v>
      </c>
      <c r="C9" s="18" t="s">
        <v>20</v>
      </c>
      <c r="D9" s="26">
        <v>7431000</v>
      </c>
      <c r="E9" s="26">
        <v>7331443</v>
      </c>
      <c r="F9" s="26">
        <f>E9/' 2019'!$O$1</f>
        <v>973049.70469175128</v>
      </c>
    </row>
    <row r="10" spans="2:6" ht="12.9" customHeight="1" x14ac:dyDescent="0.2">
      <c r="B10" s="18" t="s">
        <v>6</v>
      </c>
      <c r="C10" s="18" t="s">
        <v>21</v>
      </c>
      <c r="D10" s="26">
        <v>132111454</v>
      </c>
      <c r="E10" s="26">
        <v>2892483</v>
      </c>
      <c r="F10" s="26">
        <f>E10/' 2019'!$O$1</f>
        <v>383898.46705156279</v>
      </c>
    </row>
    <row r="11" spans="2:6" ht="12.9" customHeight="1" x14ac:dyDescent="0.2">
      <c r="B11" s="18" t="s">
        <v>7</v>
      </c>
      <c r="C11" s="18" t="s">
        <v>22</v>
      </c>
      <c r="D11" s="26">
        <v>30296000</v>
      </c>
      <c r="E11" s="26">
        <v>1626778</v>
      </c>
      <c r="F11" s="26">
        <f>E11/' 2019'!$O$1</f>
        <v>215910.54482712853</v>
      </c>
    </row>
    <row r="12" spans="2:6" ht="12.9" customHeight="1" x14ac:dyDescent="0.2">
      <c r="B12" s="18" t="s">
        <v>8</v>
      </c>
      <c r="C12" s="18" t="s">
        <v>23</v>
      </c>
      <c r="D12" s="26">
        <v>2565950</v>
      </c>
      <c r="E12" s="26">
        <v>1930648</v>
      </c>
      <c r="F12" s="26">
        <f>E12/' 2019'!$O$1</f>
        <v>256241.02462008095</v>
      </c>
    </row>
    <row r="13" spans="2:6" ht="12.9" customHeight="1" x14ac:dyDescent="0.2">
      <c r="B13" s="18" t="s">
        <v>38</v>
      </c>
      <c r="C13" s="18" t="s">
        <v>39</v>
      </c>
      <c r="D13" s="26">
        <v>151990</v>
      </c>
      <c r="E13" s="26">
        <v>13326</v>
      </c>
      <c r="F13" s="26">
        <f>E13/' 2019'!$O$1</f>
        <v>1768.6641449333067</v>
      </c>
    </row>
    <row r="14" spans="2:6" ht="12.9" customHeight="1" x14ac:dyDescent="0.2">
      <c r="B14" s="18" t="s">
        <v>9</v>
      </c>
      <c r="C14" s="18" t="s">
        <v>24</v>
      </c>
      <c r="D14" s="26">
        <v>4978815</v>
      </c>
      <c r="E14" s="26">
        <v>3419425</v>
      </c>
      <c r="F14" s="26">
        <f>E14/' 2019'!$O$1</f>
        <v>453835.68916318269</v>
      </c>
    </row>
    <row r="15" spans="2:6" ht="12.9" customHeight="1" x14ac:dyDescent="0.2">
      <c r="B15" s="18" t="s">
        <v>10</v>
      </c>
      <c r="C15" s="18" t="s">
        <v>25</v>
      </c>
      <c r="D15" s="26">
        <v>10829237</v>
      </c>
      <c r="E15" s="26">
        <v>69740941</v>
      </c>
      <c r="F15" s="26">
        <f>E15/' 2019'!$O$1</f>
        <v>9256213.550998738</v>
      </c>
    </row>
    <row r="16" spans="2:6" ht="12.9" customHeight="1" x14ac:dyDescent="0.2">
      <c r="B16" s="18" t="s">
        <v>11</v>
      </c>
      <c r="C16" s="18" t="s">
        <v>26</v>
      </c>
      <c r="D16" s="26">
        <v>1722691</v>
      </c>
      <c r="E16" s="26">
        <v>14508360</v>
      </c>
      <c r="F16" s="26">
        <f>E16/' 2019'!$O$1</f>
        <v>1925590.2846904239</v>
      </c>
    </row>
    <row r="17" spans="2:18" ht="12.9" customHeight="1" x14ac:dyDescent="0.2">
      <c r="B17" s="18" t="s">
        <v>12</v>
      </c>
      <c r="C17" s="18" t="s">
        <v>27</v>
      </c>
      <c r="D17" s="26">
        <v>22083348</v>
      </c>
      <c r="E17" s="26">
        <v>143811435</v>
      </c>
      <c r="F17" s="26">
        <f>E17/' 2019'!$O$1</f>
        <v>19087057.535337448</v>
      </c>
    </row>
    <row r="18" spans="2:18" ht="12.9" customHeight="1" x14ac:dyDescent="0.2">
      <c r="B18" s="18" t="s">
        <v>13</v>
      </c>
      <c r="C18" s="18" t="s">
        <v>28</v>
      </c>
      <c r="D18" s="26">
        <v>5625963</v>
      </c>
      <c r="E18" s="26">
        <v>370683</v>
      </c>
      <c r="F18" s="26">
        <f>E18/' 2019'!$O$1</f>
        <v>49198.088791558825</v>
      </c>
    </row>
    <row r="19" spans="2:18" ht="12.9" customHeight="1" x14ac:dyDescent="0.2">
      <c r="B19" s="18" t="s">
        <v>40</v>
      </c>
      <c r="C19" s="18" t="s">
        <v>41</v>
      </c>
      <c r="D19" s="26">
        <v>8344</v>
      </c>
      <c r="E19" s="26">
        <v>11720</v>
      </c>
      <c r="F19" s="26">
        <f>E19/' 2019'!$O$1</f>
        <v>1555.5113146194174</v>
      </c>
    </row>
    <row r="20" spans="2:18" ht="12.9" customHeight="1" x14ac:dyDescent="0.2">
      <c r="B20" s="18" t="s">
        <v>42</v>
      </c>
      <c r="C20" s="18" t="s">
        <v>43</v>
      </c>
      <c r="D20" s="26">
        <v>3922</v>
      </c>
      <c r="E20" s="26">
        <v>13544</v>
      </c>
      <c r="F20" s="26">
        <f>E20/' 2019'!$O$1</f>
        <v>1797.5977171676952</v>
      </c>
    </row>
    <row r="21" spans="2:18" ht="12.9" customHeight="1" x14ac:dyDescent="0.2">
      <c r="B21" s="18" t="s">
        <v>14</v>
      </c>
      <c r="C21" s="18" t="s">
        <v>29</v>
      </c>
      <c r="D21" s="26">
        <v>3270516</v>
      </c>
      <c r="E21" s="26">
        <v>12132026</v>
      </c>
      <c r="F21" s="26">
        <f>E21/' 2019'!$O$1</f>
        <v>1610196.562479262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187124634</v>
      </c>
      <c r="E22" s="26">
        <v>1372876574</v>
      </c>
      <c r="F22" s="26">
        <f>E22/' 2019'!$O$1</f>
        <v>182212034.50793019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1239801</v>
      </c>
      <c r="E23" s="26">
        <v>2043801</v>
      </c>
      <c r="F23" s="26">
        <f>E23/' 2019'!$O$1</f>
        <v>271259.00856062112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1648793653</v>
      </c>
      <c r="F24" s="8">
        <f>E24/' 2019'!$O$1</f>
        <v>218832524.12237042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1648.7936529999999</v>
      </c>
      <c r="F25" s="3">
        <f>E25/' 2019'!$O$1</f>
        <v>218.83252412237042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83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56</v>
      </c>
      <c r="C30" s="60"/>
      <c r="D30" s="60" t="s">
        <v>60</v>
      </c>
      <c r="E30" s="60"/>
      <c r="F30" s="60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241840</v>
      </c>
      <c r="E32" s="26">
        <v>1122766</v>
      </c>
      <c r="F32" s="26">
        <f>E32/' 2019'!$O$1</f>
        <v>149016.65671245602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239647</v>
      </c>
      <c r="E33" s="26">
        <v>1173504</v>
      </c>
      <c r="F33" s="26">
        <f>E33/' 2019'!$O$1</f>
        <v>155750.74656579734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1910600</v>
      </c>
      <c r="E34" s="26">
        <v>562560</v>
      </c>
      <c r="F34" s="26">
        <f>E34/' 2019'!$O$1</f>
        <v>74664.543101732022</v>
      </c>
    </row>
    <row r="35" spans="2:18" ht="12.9" customHeight="1" x14ac:dyDescent="0.2">
      <c r="B35" s="18" t="s">
        <v>5</v>
      </c>
      <c r="C35" s="18" t="s">
        <v>20</v>
      </c>
      <c r="D35" s="26">
        <v>383300</v>
      </c>
      <c r="E35" s="26">
        <v>374871</v>
      </c>
      <c r="F35" s="26">
        <f>E35/' 2019'!$O$1</f>
        <v>49753.931913199282</v>
      </c>
    </row>
    <row r="36" spans="2:18" ht="12.9" customHeight="1" x14ac:dyDescent="0.2">
      <c r="B36" s="18" t="s">
        <v>6</v>
      </c>
      <c r="C36" s="18" t="s">
        <v>21</v>
      </c>
      <c r="D36" s="26">
        <v>78647114</v>
      </c>
      <c r="E36" s="26">
        <v>1806910</v>
      </c>
      <c r="F36" s="26">
        <f>E36/' 2019'!$O$1</f>
        <v>239818.16975247193</v>
      </c>
    </row>
    <row r="37" spans="2:18" ht="12.9" customHeight="1" x14ac:dyDescent="0.2">
      <c r="B37" s="18" t="s">
        <v>7</v>
      </c>
      <c r="C37" s="18" t="s">
        <v>22</v>
      </c>
      <c r="D37" s="26">
        <v>3041000</v>
      </c>
      <c r="E37" s="26">
        <v>179410</v>
      </c>
      <c r="F37" s="26">
        <f>E37/' 2019'!$O$1</f>
        <v>23811.79905766806</v>
      </c>
    </row>
    <row r="38" spans="2:18" ht="12.9" customHeight="1" x14ac:dyDescent="0.2">
      <c r="B38" s="18" t="s">
        <v>8</v>
      </c>
      <c r="C38" s="18" t="s">
        <v>23</v>
      </c>
      <c r="D38" s="26">
        <v>525850</v>
      </c>
      <c r="E38" s="26">
        <v>399250</v>
      </c>
      <c r="F38" s="26">
        <f>E38/' 2019'!$O$1</f>
        <v>52989.581259539445</v>
      </c>
    </row>
    <row r="39" spans="2:18" ht="12.9" customHeight="1" x14ac:dyDescent="0.2">
      <c r="B39" s="18" t="s">
        <v>38</v>
      </c>
      <c r="C39" s="18" t="s">
        <v>39</v>
      </c>
      <c r="D39" s="26">
        <v>211570</v>
      </c>
      <c r="E39" s="26">
        <v>22282</v>
      </c>
      <c r="F39" s="26">
        <f>E39/' 2019'!$O$1</f>
        <v>2957.3296170946974</v>
      </c>
    </row>
    <row r="40" spans="2:18" ht="12.9" customHeight="1" x14ac:dyDescent="0.2">
      <c r="B40" s="18" t="s">
        <v>9</v>
      </c>
      <c r="C40" s="18" t="s">
        <v>24</v>
      </c>
      <c r="D40" s="26">
        <v>894865</v>
      </c>
      <c r="E40" s="26">
        <v>630552</v>
      </c>
      <c r="F40" s="26">
        <f>E40/' 2019'!$O$1</f>
        <v>83688.632291459289</v>
      </c>
    </row>
    <row r="41" spans="2:18" ht="12.9" customHeight="1" x14ac:dyDescent="0.2">
      <c r="B41" s="18" t="s">
        <v>10</v>
      </c>
      <c r="C41" s="18" t="s">
        <v>25</v>
      </c>
      <c r="D41" s="26">
        <v>1953890</v>
      </c>
      <c r="E41" s="26">
        <v>12697381</v>
      </c>
      <c r="F41" s="26">
        <f>E41/' 2019'!$O$1</f>
        <v>1685232.0658305129</v>
      </c>
    </row>
    <row r="42" spans="2:18" ht="12.9" customHeight="1" x14ac:dyDescent="0.2">
      <c r="B42" s="18" t="s">
        <v>11</v>
      </c>
      <c r="C42" s="18" t="s">
        <v>26</v>
      </c>
      <c r="D42" s="26">
        <v>577209</v>
      </c>
      <c r="E42" s="26">
        <v>5005643</v>
      </c>
      <c r="F42" s="26">
        <f>E42/' 2019'!$O$1</f>
        <v>664362.99688101397</v>
      </c>
    </row>
    <row r="43" spans="2:18" ht="12.9" customHeight="1" x14ac:dyDescent="0.2">
      <c r="B43" s="18" t="s">
        <v>12</v>
      </c>
      <c r="C43" s="18" t="s">
        <v>27</v>
      </c>
      <c r="D43" s="26">
        <v>2113392</v>
      </c>
      <c r="E43" s="26">
        <v>13945864</v>
      </c>
      <c r="F43" s="26">
        <f>E43/' 2019'!$O$1</f>
        <v>1850934.2358484305</v>
      </c>
    </row>
    <row r="44" spans="2:18" ht="12.9" customHeight="1" x14ac:dyDescent="0.2">
      <c r="B44" s="18" t="s">
        <v>13</v>
      </c>
      <c r="C44" s="18" t="s">
        <v>28</v>
      </c>
      <c r="D44" s="26">
        <v>4497908</v>
      </c>
      <c r="E44" s="26">
        <v>297804</v>
      </c>
      <c r="F44" s="26">
        <f>E44/' 2019'!$O$1</f>
        <v>39525.383237109294</v>
      </c>
    </row>
    <row r="45" spans="2:18" ht="12.9" customHeight="1" x14ac:dyDescent="0.2">
      <c r="B45" s="18" t="s">
        <v>40</v>
      </c>
      <c r="C45" s="18" t="s">
        <v>41</v>
      </c>
      <c r="D45" s="26">
        <v>11950</v>
      </c>
      <c r="E45" s="26">
        <v>19479</v>
      </c>
      <c r="F45" s="26">
        <f>E45/' 2019'!$O$1</f>
        <v>2585.3075851085009</v>
      </c>
    </row>
    <row r="46" spans="2:18" ht="12.9" customHeight="1" x14ac:dyDescent="0.2">
      <c r="B46" s="12" t="s">
        <v>42</v>
      </c>
      <c r="C46" s="12" t="s">
        <v>43</v>
      </c>
      <c r="D46" s="26">
        <v>4315</v>
      </c>
      <c r="E46" s="26">
        <v>17218</v>
      </c>
      <c r="F46" s="26">
        <f>E46/' 2019'!$O$1</f>
        <v>2285.2213152830313</v>
      </c>
    </row>
    <row r="47" spans="2:18" ht="12.9" customHeight="1" x14ac:dyDescent="0.2">
      <c r="B47" s="18" t="s">
        <v>14</v>
      </c>
      <c r="C47" s="18" t="s">
        <v>29</v>
      </c>
      <c r="D47" s="26">
        <v>3050515</v>
      </c>
      <c r="E47" s="26">
        <v>11814270</v>
      </c>
      <c r="F47" s="26">
        <f>E47/' 2019'!$O$1</f>
        <v>1568023.0937686642</v>
      </c>
    </row>
    <row r="48" spans="2:18" ht="12.9" customHeight="1" x14ac:dyDescent="0.2">
      <c r="B48" s="18" t="s">
        <v>15</v>
      </c>
      <c r="C48" s="18" t="s">
        <v>30</v>
      </c>
      <c r="D48" s="26">
        <v>78059125</v>
      </c>
      <c r="E48" s="26">
        <v>580059961</v>
      </c>
      <c r="F48" s="26">
        <f>E48/' 2019'!$O$1</f>
        <v>76987187.072798461</v>
      </c>
    </row>
    <row r="49" spans="2:6" ht="12.9" customHeight="1" x14ac:dyDescent="0.2">
      <c r="B49" s="18" t="s">
        <v>16</v>
      </c>
      <c r="C49" s="18" t="s">
        <v>31</v>
      </c>
      <c r="D49" s="26">
        <v>175890</v>
      </c>
      <c r="E49" s="26">
        <v>302495</v>
      </c>
      <c r="F49" s="26">
        <f>E49/' 2019'!$O$1</f>
        <v>40147.985931382304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630432220</v>
      </c>
      <c r="F50" s="8">
        <f>E50/' 2019'!$O$1</f>
        <v>83672734.753467381</v>
      </c>
    </row>
    <row r="51" spans="2:6" ht="12.9" customHeight="1" x14ac:dyDescent="0.2">
      <c r="B51" s="9" t="s">
        <v>122</v>
      </c>
      <c r="C51" s="2"/>
      <c r="D51" s="10"/>
      <c r="E51" s="3">
        <f>+E50/1000000</f>
        <v>630.43222000000003</v>
      </c>
      <c r="F51" s="3">
        <f>E51/' 2019'!$O$1</f>
        <v>83.672734753467381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84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2019'!$O$1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2019'!$O$1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2019'!$O$1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2019'!$O$1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2019'!$O$1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2019'!$O$1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2019'!$O$1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2019'!$O$1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2019'!$O$1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2019'!$O$1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2019'!$O$1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2019'!$O$1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2019'!$O$1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 2019'!$O$1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2019'!$O$1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 2019'!$O$1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 2019'!$O$1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85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59"/>
      <c r="C79" s="59"/>
      <c r="D79" s="59"/>
      <c r="E79" s="59"/>
      <c r="F79" s="58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1648.7936529999999</v>
      </c>
      <c r="F81" s="6">
        <f>E81/' 2019'!$O$1</f>
        <v>218.83252412237042</v>
      </c>
    </row>
    <row r="82" spans="2:6" ht="12.9" customHeight="1" x14ac:dyDescent="0.2">
      <c r="B82" s="5" t="s">
        <v>37</v>
      </c>
      <c r="C82" s="5"/>
      <c r="D82" s="5"/>
      <c r="E82" s="11">
        <f>+E51</f>
        <v>630.43222000000003</v>
      </c>
      <c r="F82" s="11">
        <f>E82/' 2019'!$O$1</f>
        <v>83.672734753467381</v>
      </c>
    </row>
    <row r="85" spans="2:6" ht="12.9" customHeight="1" x14ac:dyDescent="0.2">
      <c r="B85" s="57" t="s">
        <v>125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86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1775355</v>
      </c>
      <c r="E6" s="26">
        <v>7839592</v>
      </c>
      <c r="F6" s="26">
        <f>E6/' 2019'!$O$1</f>
        <v>1040492.6670648351</v>
      </c>
    </row>
    <row r="7" spans="2:6" ht="12.9" customHeight="1" x14ac:dyDescent="0.2">
      <c r="B7" s="18" t="s">
        <v>3</v>
      </c>
      <c r="C7" s="18" t="s">
        <v>18</v>
      </c>
      <c r="D7" s="26">
        <v>1378402</v>
      </c>
      <c r="E7" s="26">
        <v>6602212</v>
      </c>
      <c r="F7" s="26">
        <f>E7/' 2019'!$O$1</f>
        <v>876264.118388745</v>
      </c>
    </row>
    <row r="8" spans="2:6" ht="12.9" customHeight="1" x14ac:dyDescent="0.2">
      <c r="B8" s="18" t="s">
        <v>4</v>
      </c>
      <c r="C8" s="18" t="s">
        <v>19</v>
      </c>
      <c r="D8" s="26">
        <v>7176170</v>
      </c>
      <c r="E8" s="26">
        <v>1976215</v>
      </c>
      <c r="F8" s="26">
        <f>E8/' 2019'!$O$1</f>
        <v>262288.80483111023</v>
      </c>
    </row>
    <row r="9" spans="2:6" ht="12.9" customHeight="1" x14ac:dyDescent="0.2">
      <c r="B9" s="18" t="s">
        <v>5</v>
      </c>
      <c r="C9" s="18" t="s">
        <v>20</v>
      </c>
      <c r="D9" s="26">
        <v>5091050</v>
      </c>
      <c r="E9" s="26">
        <v>4995231</v>
      </c>
      <c r="F9" s="26">
        <f>E9/' 2019'!$O$1</f>
        <v>662981.08699980087</v>
      </c>
    </row>
    <row r="10" spans="2:6" ht="12.9" customHeight="1" x14ac:dyDescent="0.2">
      <c r="B10" s="18" t="s">
        <v>6</v>
      </c>
      <c r="C10" s="18" t="s">
        <v>21</v>
      </c>
      <c r="D10" s="26">
        <v>140550305</v>
      </c>
      <c r="E10" s="26">
        <v>3018380</v>
      </c>
      <c r="F10" s="26">
        <f>E10/' 2019'!$O$1</f>
        <v>400607.87046253897</v>
      </c>
    </row>
    <row r="11" spans="2:6" ht="12.9" customHeight="1" x14ac:dyDescent="0.2">
      <c r="B11" s="18" t="s">
        <v>7</v>
      </c>
      <c r="C11" s="18" t="s">
        <v>22</v>
      </c>
      <c r="D11" s="26">
        <v>38501111</v>
      </c>
      <c r="E11" s="26">
        <v>2112658</v>
      </c>
      <c r="F11" s="26">
        <f>E11/' 2019'!$O$1</f>
        <v>280397.90297962702</v>
      </c>
    </row>
    <row r="12" spans="2:6" ht="12.9" customHeight="1" x14ac:dyDescent="0.2">
      <c r="B12" s="18" t="s">
        <v>8</v>
      </c>
      <c r="C12" s="18" t="s">
        <v>23</v>
      </c>
      <c r="D12" s="26">
        <v>2187050</v>
      </c>
      <c r="E12" s="26">
        <v>1614128</v>
      </c>
      <c r="F12" s="26">
        <f>E12/' 2019'!$O$1</f>
        <v>214231.60130068351</v>
      </c>
    </row>
    <row r="13" spans="2:6" ht="12.9" customHeight="1" x14ac:dyDescent="0.2">
      <c r="B13" s="18" t="s">
        <v>38</v>
      </c>
      <c r="C13" s="18" t="s">
        <v>39</v>
      </c>
      <c r="D13" s="26">
        <v>683430</v>
      </c>
      <c r="E13" s="26">
        <v>61611</v>
      </c>
      <c r="F13" s="26">
        <f>E13/' 2019'!$O$1</f>
        <v>8177.184949233525</v>
      </c>
    </row>
    <row r="14" spans="2:6" ht="12.9" customHeight="1" x14ac:dyDescent="0.2">
      <c r="B14" s="18" t="s">
        <v>9</v>
      </c>
      <c r="C14" s="18" t="s">
        <v>24</v>
      </c>
      <c r="D14" s="26">
        <v>4571630</v>
      </c>
      <c r="E14" s="26">
        <v>3058422</v>
      </c>
      <c r="F14" s="26">
        <f>E14/' 2019'!$O$1</f>
        <v>405922.35715707741</v>
      </c>
    </row>
    <row r="15" spans="2:6" ht="12.9" customHeight="1" x14ac:dyDescent="0.2">
      <c r="B15" s="18" t="s">
        <v>10</v>
      </c>
      <c r="C15" s="18" t="s">
        <v>25</v>
      </c>
      <c r="D15" s="26">
        <v>12089393</v>
      </c>
      <c r="E15" s="26">
        <v>78043348</v>
      </c>
      <c r="F15" s="26">
        <f>E15/' 2019'!$O$1</f>
        <v>10358132.324639989</v>
      </c>
    </row>
    <row r="16" spans="2:6" ht="12.9" customHeight="1" x14ac:dyDescent="0.2">
      <c r="B16" s="18" t="s">
        <v>11</v>
      </c>
      <c r="C16" s="18" t="s">
        <v>26</v>
      </c>
      <c r="D16" s="26">
        <v>2145010</v>
      </c>
      <c r="E16" s="26">
        <v>17638666</v>
      </c>
      <c r="F16" s="26">
        <f>E16/' 2019'!$O$1</f>
        <v>2341053.2882075785</v>
      </c>
    </row>
    <row r="17" spans="2:18" ht="12.9" customHeight="1" x14ac:dyDescent="0.2">
      <c r="B17" s="18" t="s">
        <v>12</v>
      </c>
      <c r="C17" s="18" t="s">
        <v>27</v>
      </c>
      <c r="D17" s="26">
        <v>24762965</v>
      </c>
      <c r="E17" s="26">
        <v>161281255</v>
      </c>
      <c r="F17" s="26">
        <f>E17/' 2019'!$O$1</f>
        <v>21405701.108235449</v>
      </c>
    </row>
    <row r="18" spans="2:18" ht="12.9" customHeight="1" x14ac:dyDescent="0.2">
      <c r="B18" s="18" t="s">
        <v>13</v>
      </c>
      <c r="C18" s="18" t="s">
        <v>28</v>
      </c>
      <c r="D18" s="26">
        <v>5424740</v>
      </c>
      <c r="E18" s="26">
        <v>330355</v>
      </c>
      <c r="F18" s="26">
        <f>E18/' 2019'!$O$1</f>
        <v>43845.643373813786</v>
      </c>
    </row>
    <row r="19" spans="2:18" ht="12.9" customHeight="1" x14ac:dyDescent="0.2">
      <c r="B19" s="18" t="s">
        <v>40</v>
      </c>
      <c r="C19" s="18" t="s">
        <v>41</v>
      </c>
      <c r="D19" s="26">
        <v>18221</v>
      </c>
      <c r="E19" s="26">
        <v>25809</v>
      </c>
      <c r="F19" s="26">
        <f>E19/' 2019'!$O$1</f>
        <v>3425.4429623730834</v>
      </c>
    </row>
    <row r="20" spans="2:18" ht="12.9" customHeight="1" x14ac:dyDescent="0.2">
      <c r="B20" s="18" t="s">
        <v>42</v>
      </c>
      <c r="C20" s="18" t="s">
        <v>43</v>
      </c>
      <c r="D20" s="26">
        <v>9263</v>
      </c>
      <c r="E20" s="26">
        <v>32371</v>
      </c>
      <c r="F20" s="26">
        <f>E20/' 2019'!$O$1</f>
        <v>4296.3700311898601</v>
      </c>
    </row>
    <row r="21" spans="2:18" ht="12.9" customHeight="1" x14ac:dyDescent="0.2">
      <c r="B21" s="18" t="s">
        <v>14</v>
      </c>
      <c r="C21" s="18" t="s">
        <v>29</v>
      </c>
      <c r="D21" s="26">
        <v>3036344</v>
      </c>
      <c r="E21" s="26">
        <v>11294475</v>
      </c>
      <c r="F21" s="26">
        <f>E21/' 2019'!$O$1</f>
        <v>1499034.4415687835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196086900</v>
      </c>
      <c r="E22" s="26">
        <v>1433648853</v>
      </c>
      <c r="F22" s="26">
        <f>E22/' 2019'!$O$1</f>
        <v>190277902.05056739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1434505</v>
      </c>
      <c r="E23" s="26">
        <v>2340558</v>
      </c>
      <c r="F23" s="26">
        <f>E23/' 2019'!$O$1</f>
        <v>310645.43101732031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1735914139</v>
      </c>
      <c r="F24" s="8">
        <f>E24/' 2019'!$O$1</f>
        <v>230395399.69473752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1735.914139</v>
      </c>
      <c r="F25" s="3">
        <f>E25/' 2019'!$O$1</f>
        <v>230.39539969473753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87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56</v>
      </c>
      <c r="C30" s="60"/>
      <c r="D30" s="60" t="s">
        <v>60</v>
      </c>
      <c r="E30" s="60"/>
      <c r="F30" s="60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327650</v>
      </c>
      <c r="E32" s="26">
        <v>1493089</v>
      </c>
      <c r="F32" s="26">
        <f>E32/' 2019'!$O$1</f>
        <v>198166.96529298558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269357</v>
      </c>
      <c r="E33" s="26">
        <v>1322522</v>
      </c>
      <c r="F33" s="26">
        <f>E33/' 2019'!$O$1</f>
        <v>175528.83403012806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1760170</v>
      </c>
      <c r="E34" s="26">
        <v>512872</v>
      </c>
      <c r="F34" s="26">
        <f>E34/' 2019'!$O$1</f>
        <v>68069.812197226085</v>
      </c>
    </row>
    <row r="35" spans="2:18" ht="12.9" customHeight="1" x14ac:dyDescent="0.2">
      <c r="B35" s="18" t="s">
        <v>5</v>
      </c>
      <c r="C35" s="18" t="s">
        <v>20</v>
      </c>
      <c r="D35" s="26">
        <v>438550</v>
      </c>
      <c r="E35" s="26">
        <v>428932</v>
      </c>
      <c r="F35" s="26">
        <f>E35/' 2019'!$O$1</f>
        <v>56929.059658902377</v>
      </c>
    </row>
    <row r="36" spans="2:18" ht="12.9" customHeight="1" x14ac:dyDescent="0.2">
      <c r="B36" s="18" t="s">
        <v>6</v>
      </c>
      <c r="C36" s="18" t="s">
        <v>21</v>
      </c>
      <c r="D36" s="26">
        <v>86531725</v>
      </c>
      <c r="E36" s="26">
        <v>1945584</v>
      </c>
      <c r="F36" s="26">
        <f>E36/' 2019'!$O$1</f>
        <v>258223.3724865618</v>
      </c>
    </row>
    <row r="37" spans="2:18" ht="12.9" customHeight="1" x14ac:dyDescent="0.2">
      <c r="B37" s="18" t="s">
        <v>7</v>
      </c>
      <c r="C37" s="18" t="s">
        <v>22</v>
      </c>
      <c r="D37" s="26">
        <v>4387111</v>
      </c>
      <c r="E37" s="26">
        <v>256621</v>
      </c>
      <c r="F37" s="26">
        <f>E37/' 2019'!$O$1</f>
        <v>34059.459818169751</v>
      </c>
    </row>
    <row r="38" spans="2:18" ht="12.9" customHeight="1" x14ac:dyDescent="0.2">
      <c r="B38" s="18" t="s">
        <v>8</v>
      </c>
      <c r="C38" s="18" t="s">
        <v>23</v>
      </c>
      <c r="D38" s="26">
        <v>509850</v>
      </c>
      <c r="E38" s="26">
        <v>381752</v>
      </c>
      <c r="F38" s="26">
        <f>E38/' 2019'!$O$1</f>
        <v>50667.197557900319</v>
      </c>
    </row>
    <row r="39" spans="2:18" ht="12.9" customHeight="1" x14ac:dyDescent="0.2">
      <c r="B39" s="18" t="s">
        <v>38</v>
      </c>
      <c r="C39" s="18" t="s">
        <v>39</v>
      </c>
      <c r="D39" s="26">
        <v>663950</v>
      </c>
      <c r="E39" s="26">
        <v>67197</v>
      </c>
      <c r="F39" s="26">
        <f>E39/' 2019'!$O$1</f>
        <v>8918.5745570376257</v>
      </c>
    </row>
    <row r="40" spans="2:18" ht="12.9" customHeight="1" x14ac:dyDescent="0.2">
      <c r="B40" s="18" t="s">
        <v>9</v>
      </c>
      <c r="C40" s="18" t="s">
        <v>24</v>
      </c>
      <c r="D40" s="26">
        <v>905990</v>
      </c>
      <c r="E40" s="26">
        <v>619749</v>
      </c>
      <c r="F40" s="26">
        <f>E40/' 2019'!$O$1</f>
        <v>82254.82779215608</v>
      </c>
    </row>
    <row r="41" spans="2:18" ht="12.9" customHeight="1" x14ac:dyDescent="0.2">
      <c r="B41" s="18" t="s">
        <v>10</v>
      </c>
      <c r="C41" s="18" t="s">
        <v>25</v>
      </c>
      <c r="D41" s="26">
        <v>1375185</v>
      </c>
      <c r="E41" s="26">
        <v>8928841</v>
      </c>
      <c r="F41" s="26">
        <f>E41/' 2019'!$O$1</f>
        <v>1185060.8534076579</v>
      </c>
    </row>
    <row r="42" spans="2:18" ht="12.9" customHeight="1" x14ac:dyDescent="0.2">
      <c r="B42" s="18" t="s">
        <v>11</v>
      </c>
      <c r="C42" s="18" t="s">
        <v>26</v>
      </c>
      <c r="D42" s="26">
        <v>606496</v>
      </c>
      <c r="E42" s="26">
        <v>5193404</v>
      </c>
      <c r="F42" s="26">
        <f>E42/' 2019'!$O$1</f>
        <v>689283.16411175253</v>
      </c>
    </row>
    <row r="43" spans="2:18" ht="12.9" customHeight="1" x14ac:dyDescent="0.2">
      <c r="B43" s="18" t="s">
        <v>12</v>
      </c>
      <c r="C43" s="18" t="s">
        <v>27</v>
      </c>
      <c r="D43" s="26">
        <v>2051268</v>
      </c>
      <c r="E43" s="26">
        <v>13581021</v>
      </c>
      <c r="F43" s="26">
        <f>E43/' 2019'!$O$1</f>
        <v>1802511.248258013</v>
      </c>
    </row>
    <row r="44" spans="2:18" ht="12.9" customHeight="1" x14ac:dyDescent="0.2">
      <c r="B44" s="18" t="s">
        <v>13</v>
      </c>
      <c r="C44" s="18" t="s">
        <v>28</v>
      </c>
      <c r="D44" s="26">
        <v>4986130</v>
      </c>
      <c r="E44" s="26">
        <v>328218</v>
      </c>
      <c r="F44" s="26">
        <f>E44/' 2019'!$O$1</f>
        <v>43562.014732231728</v>
      </c>
    </row>
    <row r="45" spans="2:18" ht="12.9" customHeight="1" x14ac:dyDescent="0.2">
      <c r="B45" s="18" t="s">
        <v>40</v>
      </c>
      <c r="C45" s="18" t="s">
        <v>41</v>
      </c>
      <c r="D45" s="26">
        <v>18419</v>
      </c>
      <c r="E45" s="26">
        <v>29456</v>
      </c>
      <c r="F45" s="26">
        <f>E45/' 2019'!$O$1</f>
        <v>3909.483044661225</v>
      </c>
    </row>
    <row r="46" spans="2:18" ht="12.9" customHeight="1" x14ac:dyDescent="0.2">
      <c r="B46" s="12" t="s">
        <v>42</v>
      </c>
      <c r="C46" s="12" t="s">
        <v>43</v>
      </c>
      <c r="D46" s="26">
        <v>4883</v>
      </c>
      <c r="E46" s="26">
        <v>19484</v>
      </c>
      <c r="F46" s="26">
        <f>E46/' 2019'!$O$1</f>
        <v>2585.9711991505737</v>
      </c>
    </row>
    <row r="47" spans="2:18" ht="12.9" customHeight="1" x14ac:dyDescent="0.2">
      <c r="B47" s="18" t="s">
        <v>14</v>
      </c>
      <c r="C47" s="18" t="s">
        <v>29</v>
      </c>
      <c r="D47" s="26">
        <v>2805478</v>
      </c>
      <c r="E47" s="26">
        <v>10859627</v>
      </c>
      <c r="F47" s="26">
        <f>E47/' 2019'!$O$1</f>
        <v>1441320.1937753002</v>
      </c>
    </row>
    <row r="48" spans="2:18" ht="12.9" customHeight="1" x14ac:dyDescent="0.2">
      <c r="B48" s="18" t="s">
        <v>15</v>
      </c>
      <c r="C48" s="18" t="s">
        <v>30</v>
      </c>
      <c r="D48" s="26">
        <v>72853741</v>
      </c>
      <c r="E48" s="26">
        <v>541475227</v>
      </c>
      <c r="F48" s="26">
        <f>E48/' 2019'!$O$1</f>
        <v>71866112.814387143</v>
      </c>
    </row>
    <row r="49" spans="2:6" ht="12.9" customHeight="1" x14ac:dyDescent="0.2">
      <c r="B49" s="18" t="s">
        <v>16</v>
      </c>
      <c r="C49" s="18" t="s">
        <v>31</v>
      </c>
      <c r="D49" s="26">
        <v>330635</v>
      </c>
      <c r="E49" s="26">
        <v>556538</v>
      </c>
      <c r="F49" s="26">
        <f>E49/' 2019'!$O$1</f>
        <v>73865.286349459144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588000134</v>
      </c>
      <c r="F50" s="8">
        <f>E50/' 2019'!$O$1</f>
        <v>78041029.13265644</v>
      </c>
    </row>
    <row r="51" spans="2:6" ht="12.9" customHeight="1" x14ac:dyDescent="0.2">
      <c r="B51" s="9" t="s">
        <v>122</v>
      </c>
      <c r="C51" s="2"/>
      <c r="D51" s="10"/>
      <c r="E51" s="3">
        <f>+E50/1000000</f>
        <v>588.000134</v>
      </c>
      <c r="F51" s="3">
        <f>E51/' 2019'!$O$1</f>
        <v>78.041029132656448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88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2019'!$O$1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2019'!$O$1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2019'!$O$1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2019'!$O$1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2019'!$O$1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2019'!$O$1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2019'!$O$1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2019'!$O$1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2019'!$O$1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2019'!$O$1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2019'!$O$1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2019'!$O$1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2019'!$O$1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 2019'!$O$1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2019'!$O$1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 2019'!$O$1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 2019'!$O$1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89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59"/>
      <c r="C79" s="59"/>
      <c r="D79" s="59"/>
      <c r="E79" s="59"/>
      <c r="F79" s="58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1735.914139</v>
      </c>
      <c r="F81" s="6">
        <f>E81/' 2019'!$O$1</f>
        <v>230.39539969473753</v>
      </c>
    </row>
    <row r="82" spans="2:6" ht="12.9" customHeight="1" x14ac:dyDescent="0.2">
      <c r="B82" s="5" t="s">
        <v>37</v>
      </c>
      <c r="C82" s="5"/>
      <c r="D82" s="5"/>
      <c r="E82" s="11">
        <f>+E51</f>
        <v>588.000134</v>
      </c>
      <c r="F82" s="11">
        <f>E82/' 2019'!$O$1</f>
        <v>78.041029132656448</v>
      </c>
    </row>
    <row r="85" spans="2:6" ht="12.9" customHeight="1" x14ac:dyDescent="0.2">
      <c r="B85" s="57" t="s">
        <v>125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1" spans="1:6" ht="12.9" customHeight="1" x14ac:dyDescent="0.2">
      <c r="A1" s="57"/>
    </row>
    <row r="2" spans="1:6" ht="12.9" customHeight="1" x14ac:dyDescent="0.3">
      <c r="B2" s="17" t="s">
        <v>90</v>
      </c>
      <c r="C2" s="16"/>
      <c r="D2" s="29"/>
      <c r="E2" s="29"/>
      <c r="F2" s="29"/>
    </row>
    <row r="3" spans="1:6" ht="12.9" customHeight="1" x14ac:dyDescent="0.2">
      <c r="B3" s="23"/>
      <c r="C3" s="29"/>
      <c r="D3" s="29"/>
      <c r="E3" s="29"/>
      <c r="F3" s="29"/>
    </row>
    <row r="4" spans="1:6" ht="22.5" customHeight="1" x14ac:dyDescent="0.2">
      <c r="B4" s="60" t="s">
        <v>56</v>
      </c>
      <c r="C4" s="60"/>
      <c r="D4" s="60" t="s">
        <v>57</v>
      </c>
      <c r="E4" s="60"/>
      <c r="F4" s="60"/>
    </row>
    <row r="5" spans="1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1:6" ht="12.9" customHeight="1" x14ac:dyDescent="0.2">
      <c r="B6" s="18" t="s">
        <v>2</v>
      </c>
      <c r="C6" s="18" t="s">
        <v>17</v>
      </c>
      <c r="D6" s="26">
        <v>3311534</v>
      </c>
      <c r="E6" s="26">
        <v>14413682</v>
      </c>
      <c r="F6" s="26">
        <f>E6/' 2019'!$O$1</f>
        <v>1913024.3546353439</v>
      </c>
    </row>
    <row r="7" spans="1:6" ht="12.9" customHeight="1" x14ac:dyDescent="0.2">
      <c r="B7" s="18" t="s">
        <v>3</v>
      </c>
      <c r="C7" s="18" t="s">
        <v>18</v>
      </c>
      <c r="D7" s="26">
        <v>2390565</v>
      </c>
      <c r="E7" s="26">
        <v>11439466</v>
      </c>
      <c r="F7" s="26">
        <f>E7/' 2019'!$O$1</f>
        <v>1518278.0542836285</v>
      </c>
    </row>
    <row r="8" spans="1:6" ht="12.9" customHeight="1" x14ac:dyDescent="0.2">
      <c r="B8" s="18" t="s">
        <v>4</v>
      </c>
      <c r="C8" s="18" t="s">
        <v>19</v>
      </c>
      <c r="D8" s="26">
        <v>29938947</v>
      </c>
      <c r="E8" s="26">
        <v>7996883</v>
      </c>
      <c r="F8" s="26">
        <f>E8/' 2019'!$O$1</f>
        <v>1061368.7703231799</v>
      </c>
    </row>
    <row r="9" spans="1:6" ht="12.9" customHeight="1" x14ac:dyDescent="0.2">
      <c r="B9" s="18" t="s">
        <v>5</v>
      </c>
      <c r="C9" s="18" t="s">
        <v>20</v>
      </c>
      <c r="D9" s="26">
        <v>2139340</v>
      </c>
      <c r="E9" s="26">
        <v>2055925</v>
      </c>
      <c r="F9" s="26">
        <f>E9/' 2019'!$O$1</f>
        <v>272868.13988984004</v>
      </c>
    </row>
    <row r="10" spans="1:6" ht="12.9" customHeight="1" x14ac:dyDescent="0.2">
      <c r="B10" s="18" t="s">
        <v>6</v>
      </c>
      <c r="C10" s="18" t="s">
        <v>21</v>
      </c>
      <c r="D10" s="26">
        <v>241022233</v>
      </c>
      <c r="E10" s="26">
        <v>5122822</v>
      </c>
      <c r="F10" s="26">
        <f>E10/' 2019'!$O$1</f>
        <v>679915.32284823142</v>
      </c>
    </row>
    <row r="11" spans="1:6" ht="12.9" customHeight="1" x14ac:dyDescent="0.2">
      <c r="B11" s="18" t="s">
        <v>7</v>
      </c>
      <c r="C11" s="18" t="s">
        <v>22</v>
      </c>
      <c r="D11" s="26">
        <v>50346600</v>
      </c>
      <c r="E11" s="26">
        <v>2752024</v>
      </c>
      <c r="F11" s="26">
        <f>E11/' 2019'!$O$1</f>
        <v>365256.35410445282</v>
      </c>
    </row>
    <row r="12" spans="1:6" ht="12.9" customHeight="1" x14ac:dyDescent="0.2">
      <c r="B12" s="18" t="s">
        <v>8</v>
      </c>
      <c r="C12" s="18" t="s">
        <v>23</v>
      </c>
      <c r="D12" s="26">
        <v>3950990</v>
      </c>
      <c r="E12" s="26">
        <v>2925316</v>
      </c>
      <c r="F12" s="26">
        <f>E12/' 2019'!$O$1</f>
        <v>388256.15502024023</v>
      </c>
    </row>
    <row r="13" spans="1:6" ht="12.9" customHeight="1" x14ac:dyDescent="0.2">
      <c r="B13" s="18" t="s">
        <v>38</v>
      </c>
      <c r="C13" s="18" t="s">
        <v>39</v>
      </c>
      <c r="D13" s="26">
        <v>622610</v>
      </c>
      <c r="E13" s="26">
        <v>55596</v>
      </c>
      <c r="F13" s="26">
        <f>E13/' 2019'!$O$1</f>
        <v>7378.8572566195498</v>
      </c>
    </row>
    <row r="14" spans="1:6" ht="12.9" customHeight="1" x14ac:dyDescent="0.2">
      <c r="B14" s="18" t="s">
        <v>9</v>
      </c>
      <c r="C14" s="18" t="s">
        <v>24</v>
      </c>
      <c r="D14" s="26">
        <v>7273210</v>
      </c>
      <c r="E14" s="26">
        <v>4875580</v>
      </c>
      <c r="F14" s="26">
        <f>E14/' 2019'!$O$1</f>
        <v>647100.67025018251</v>
      </c>
    </row>
    <row r="15" spans="1:6" ht="12.9" customHeight="1" x14ac:dyDescent="0.2">
      <c r="B15" s="18" t="s">
        <v>10</v>
      </c>
      <c r="C15" s="18" t="s">
        <v>25</v>
      </c>
      <c r="D15" s="26">
        <v>10679353</v>
      </c>
      <c r="E15" s="26">
        <v>69329415</v>
      </c>
      <c r="F15" s="26">
        <f>E15/' 2019'!$O$1</f>
        <v>9201594.6645431016</v>
      </c>
    </row>
    <row r="16" spans="1:6" ht="12.9" customHeight="1" x14ac:dyDescent="0.2">
      <c r="B16" s="18" t="s">
        <v>11</v>
      </c>
      <c r="C16" s="18" t="s">
        <v>26</v>
      </c>
      <c r="D16" s="26">
        <v>2872280</v>
      </c>
      <c r="E16" s="26">
        <v>22909823</v>
      </c>
      <c r="F16" s="26">
        <f>E16/' 2019'!$O$1</f>
        <v>3040656.0488419933</v>
      </c>
    </row>
    <row r="17" spans="2:18" ht="12.9" customHeight="1" x14ac:dyDescent="0.2">
      <c r="B17" s="18" t="s">
        <v>12</v>
      </c>
      <c r="C17" s="18" t="s">
        <v>27</v>
      </c>
      <c r="D17" s="26">
        <v>22937540</v>
      </c>
      <c r="E17" s="26">
        <v>146646781</v>
      </c>
      <c r="F17" s="26">
        <f>E17/' 2019'!$O$1</f>
        <v>19463372.619284622</v>
      </c>
    </row>
    <row r="18" spans="2:18" ht="12.9" customHeight="1" x14ac:dyDescent="0.2">
      <c r="B18" s="18" t="s">
        <v>13</v>
      </c>
      <c r="C18" s="18" t="s">
        <v>28</v>
      </c>
      <c r="D18" s="26">
        <v>5371133</v>
      </c>
      <c r="E18" s="26">
        <v>324801</v>
      </c>
      <c r="F18" s="26">
        <f>E18/' 2019'!$O$1</f>
        <v>43108.500895878955</v>
      </c>
    </row>
    <row r="19" spans="2:18" ht="12.9" customHeight="1" x14ac:dyDescent="0.2">
      <c r="B19" s="18" t="s">
        <v>40</v>
      </c>
      <c r="C19" s="18" t="s">
        <v>41</v>
      </c>
      <c r="D19" s="26">
        <v>19762</v>
      </c>
      <c r="E19" s="26">
        <v>26681</v>
      </c>
      <c r="F19" s="26">
        <f>E19/' 2019'!$O$1</f>
        <v>3541.1772513106375</v>
      </c>
    </row>
    <row r="20" spans="2:18" ht="12.9" customHeight="1" x14ac:dyDescent="0.2">
      <c r="B20" s="18" t="s">
        <v>42</v>
      </c>
      <c r="C20" s="18" t="s">
        <v>43</v>
      </c>
      <c r="D20" s="26">
        <v>4660</v>
      </c>
      <c r="E20" s="26">
        <v>15180</v>
      </c>
      <c r="F20" s="26">
        <f>E20/' 2019'!$O$1</f>
        <v>2014.7322317340233</v>
      </c>
    </row>
    <row r="21" spans="2:18" ht="12.9" customHeight="1" x14ac:dyDescent="0.2">
      <c r="B21" s="18" t="s">
        <v>14</v>
      </c>
      <c r="C21" s="18" t="s">
        <v>29</v>
      </c>
      <c r="D21" s="26">
        <v>3845821</v>
      </c>
      <c r="E21" s="26">
        <v>14104930</v>
      </c>
      <c r="F21" s="26">
        <f>E21/' 2019'!$O$1</f>
        <v>1872045.9220917113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280742521</v>
      </c>
      <c r="E22" s="26">
        <v>2038558185</v>
      </c>
      <c r="F22" s="26">
        <f>E22/' 2019'!$O$1</f>
        <v>270563167.4298228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5096182</v>
      </c>
      <c r="E23" s="26">
        <v>8215872</v>
      </c>
      <c r="F23" s="26">
        <f>E23/' 2019'!$O$1</f>
        <v>1090433.6054150905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2351768962</v>
      </c>
      <c r="F24" s="8">
        <f>E24/' 2019'!$O$1</f>
        <v>312133381.37898993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2351.7689620000001</v>
      </c>
      <c r="F25" s="3">
        <f>E25/' 2019'!$O$1</f>
        <v>312.13338137898995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56</v>
      </c>
      <c r="C30" s="60"/>
      <c r="D30" s="60" t="s">
        <v>60</v>
      </c>
      <c r="E30" s="60"/>
      <c r="F30" s="60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690724</v>
      </c>
      <c r="E32" s="26">
        <v>3089597</v>
      </c>
      <c r="F32" s="26">
        <f>E32/' 2019'!$O$1</f>
        <v>410059.99070940341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352411</v>
      </c>
      <c r="E33" s="26">
        <v>1725365</v>
      </c>
      <c r="F33" s="26">
        <f>E33/' 2019'!$O$1</f>
        <v>228995.28834030128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5665742</v>
      </c>
      <c r="E34" s="26">
        <v>1560263</v>
      </c>
      <c r="F34" s="26">
        <f>E34/' 2019'!$O$1</f>
        <v>207082.48722542968</v>
      </c>
    </row>
    <row r="35" spans="2:18" ht="12.9" customHeight="1" x14ac:dyDescent="0.2">
      <c r="B35" s="18" t="s">
        <v>5</v>
      </c>
      <c r="C35" s="18" t="s">
        <v>20</v>
      </c>
      <c r="D35" s="26">
        <v>380840</v>
      </c>
      <c r="E35" s="26">
        <v>370864</v>
      </c>
      <c r="F35" s="26">
        <f>E35/' 2019'!$O$1</f>
        <v>49222.111619881871</v>
      </c>
    </row>
    <row r="36" spans="2:18" ht="12.9" customHeight="1" x14ac:dyDescent="0.2">
      <c r="B36" s="18" t="s">
        <v>6</v>
      </c>
      <c r="C36" s="18" t="s">
        <v>21</v>
      </c>
      <c r="D36" s="26">
        <v>97757128</v>
      </c>
      <c r="E36" s="26">
        <v>2215310</v>
      </c>
      <c r="F36" s="26">
        <f>E36/' 2019'!$O$1</f>
        <v>294022.16470900521</v>
      </c>
    </row>
    <row r="37" spans="2:18" ht="12.9" customHeight="1" x14ac:dyDescent="0.2">
      <c r="B37" s="18" t="s">
        <v>7</v>
      </c>
      <c r="C37" s="18" t="s">
        <v>22</v>
      </c>
      <c r="D37" s="26">
        <v>3373100</v>
      </c>
      <c r="E37" s="26">
        <v>198517</v>
      </c>
      <c r="F37" s="26">
        <f>E37/' 2019'!$O$1</f>
        <v>26347.733758046317</v>
      </c>
    </row>
    <row r="38" spans="2:18" ht="12.9" customHeight="1" x14ac:dyDescent="0.2">
      <c r="B38" s="18" t="s">
        <v>8</v>
      </c>
      <c r="C38" s="18" t="s">
        <v>23</v>
      </c>
      <c r="D38" s="26">
        <v>639150</v>
      </c>
      <c r="E38" s="26">
        <v>476993</v>
      </c>
      <c r="F38" s="26">
        <f>E38/' 2019'!$O$1</f>
        <v>63307.850554117722</v>
      </c>
    </row>
    <row r="39" spans="2:18" ht="12.9" customHeight="1" x14ac:dyDescent="0.2">
      <c r="B39" s="18" t="s">
        <v>38</v>
      </c>
      <c r="C39" s="18" t="s">
        <v>39</v>
      </c>
      <c r="D39" s="26">
        <v>473940</v>
      </c>
      <c r="E39" s="26">
        <v>49756</v>
      </c>
      <c r="F39" s="26">
        <f>E39/' 2019'!$O$1</f>
        <v>6603.7560554781339</v>
      </c>
    </row>
    <row r="40" spans="2:18" ht="12.9" customHeight="1" x14ac:dyDescent="0.2">
      <c r="B40" s="18" t="s">
        <v>9</v>
      </c>
      <c r="C40" s="18" t="s">
        <v>24</v>
      </c>
      <c r="D40" s="26">
        <v>1092610</v>
      </c>
      <c r="E40" s="26">
        <v>753731</v>
      </c>
      <c r="F40" s="26">
        <f>E40/' 2019'!$O$1</f>
        <v>100037.29510916451</v>
      </c>
    </row>
    <row r="41" spans="2:18" ht="12.9" customHeight="1" x14ac:dyDescent="0.2">
      <c r="B41" s="18" t="s">
        <v>10</v>
      </c>
      <c r="C41" s="18" t="s">
        <v>25</v>
      </c>
      <c r="D41" s="26">
        <v>1504207</v>
      </c>
      <c r="E41" s="26">
        <v>9862141</v>
      </c>
      <c r="F41" s="26">
        <f>E41/' 2019'!$O$1</f>
        <v>1308931.0505010285</v>
      </c>
    </row>
    <row r="42" spans="2:18" ht="12.9" customHeight="1" x14ac:dyDescent="0.2">
      <c r="B42" s="18" t="s">
        <v>11</v>
      </c>
      <c r="C42" s="18" t="s">
        <v>26</v>
      </c>
      <c r="D42" s="26">
        <v>707457</v>
      </c>
      <c r="E42" s="26">
        <v>5924201</v>
      </c>
      <c r="F42" s="26">
        <f>E42/' 2019'!$O$1</f>
        <v>786276.59433273599</v>
      </c>
    </row>
    <row r="43" spans="2:18" ht="12.9" customHeight="1" x14ac:dyDescent="0.2">
      <c r="B43" s="18" t="s">
        <v>12</v>
      </c>
      <c r="C43" s="18" t="s">
        <v>27</v>
      </c>
      <c r="D43" s="26">
        <v>2723979</v>
      </c>
      <c r="E43" s="26">
        <v>17815730</v>
      </c>
      <c r="F43" s="26">
        <f>E43/' 2019'!$O$1</f>
        <v>2364553.7195567056</v>
      </c>
    </row>
    <row r="44" spans="2:18" ht="12.9" customHeight="1" x14ac:dyDescent="0.2">
      <c r="B44" s="18" t="s">
        <v>13</v>
      </c>
      <c r="C44" s="18" t="s">
        <v>28</v>
      </c>
      <c r="D44" s="26">
        <v>5241753</v>
      </c>
      <c r="E44" s="26">
        <v>347387</v>
      </c>
      <c r="F44" s="26">
        <f>E44/' 2019'!$O$1</f>
        <v>46106.178246731695</v>
      </c>
    </row>
    <row r="45" spans="2:18" ht="12.9" customHeight="1" x14ac:dyDescent="0.2">
      <c r="B45" s="18" t="s">
        <v>40</v>
      </c>
      <c r="C45" s="18" t="s">
        <v>41</v>
      </c>
      <c r="D45" s="26">
        <v>9645</v>
      </c>
      <c r="E45" s="26">
        <v>15449</v>
      </c>
      <c r="F45" s="26">
        <f>E45/' 2019'!$O$1</f>
        <v>2050.4346671975577</v>
      </c>
    </row>
    <row r="46" spans="2:18" ht="12.9" customHeight="1" x14ac:dyDescent="0.2">
      <c r="B46" s="12" t="s">
        <v>42</v>
      </c>
      <c r="C46" s="12" t="s">
        <v>43</v>
      </c>
      <c r="D46" s="26">
        <v>10109</v>
      </c>
      <c r="E46" s="26">
        <v>38980</v>
      </c>
      <c r="F46" s="26">
        <f>E46/' 2019'!$O$1</f>
        <v>5173.5350720021233</v>
      </c>
    </row>
    <row r="47" spans="2:18" ht="12.9" customHeight="1" x14ac:dyDescent="0.2">
      <c r="B47" s="18" t="s">
        <v>14</v>
      </c>
      <c r="C47" s="18" t="s">
        <v>29</v>
      </c>
      <c r="D47" s="26">
        <v>3185240</v>
      </c>
      <c r="E47" s="26">
        <v>12244606</v>
      </c>
      <c r="F47" s="26">
        <f>E47/' 2019'!$O$1</f>
        <v>1625138.4962505805</v>
      </c>
    </row>
    <row r="48" spans="2:18" ht="12.9" customHeight="1" x14ac:dyDescent="0.2">
      <c r="B48" s="18" t="s">
        <v>15</v>
      </c>
      <c r="C48" s="18" t="s">
        <v>30</v>
      </c>
      <c r="D48" s="26">
        <v>82683191</v>
      </c>
      <c r="E48" s="26">
        <v>614065499</v>
      </c>
      <c r="F48" s="26">
        <f>E48/' 2019'!$O$1</f>
        <v>81500497.577808738</v>
      </c>
    </row>
    <row r="49" spans="2:6" ht="12.9" customHeight="1" x14ac:dyDescent="0.2">
      <c r="B49" s="18" t="s">
        <v>16</v>
      </c>
      <c r="C49" s="18" t="s">
        <v>31</v>
      </c>
      <c r="D49" s="26">
        <v>852910</v>
      </c>
      <c r="E49" s="26">
        <v>1402942</v>
      </c>
      <c r="F49" s="26">
        <f>E49/' 2019'!$O$1</f>
        <v>186202.40228283231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672157331</v>
      </c>
      <c r="F50" s="8">
        <f>E50/' 2019'!$O$1</f>
        <v>89210608.666799381</v>
      </c>
    </row>
    <row r="51" spans="2:6" ht="12.9" customHeight="1" x14ac:dyDescent="0.2">
      <c r="B51" s="9" t="s">
        <v>122</v>
      </c>
      <c r="C51" s="2"/>
      <c r="D51" s="10"/>
      <c r="E51" s="3">
        <f>+E50/1000000</f>
        <v>672.157331</v>
      </c>
      <c r="F51" s="3">
        <f>E51/' 2019'!$O$1</f>
        <v>89.210608666799388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92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2019'!$O$1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2019'!$O$1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2019'!$O$1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2019'!$O$1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2019'!$O$1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2019'!$O$1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2019'!$O$1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2019'!$O$1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2019'!$O$1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2019'!$O$1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2019'!$O$1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2019'!$O$1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2019'!$O$1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6</v>
      </c>
      <c r="E71" s="26">
        <v>46</v>
      </c>
      <c r="F71" s="26">
        <f>E71/' 2019'!$O$1</f>
        <v>6.1052491870727978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2019'!$O$1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46</v>
      </c>
      <c r="F73" s="8">
        <f>E73/' 2019'!$O$1</f>
        <v>6.1052491870727978</v>
      </c>
    </row>
    <row r="74" spans="2:6" ht="12.9" customHeight="1" x14ac:dyDescent="0.2">
      <c r="B74" s="9" t="s">
        <v>122</v>
      </c>
      <c r="C74" s="2"/>
      <c r="D74" s="10"/>
      <c r="E74" s="3">
        <f>+E73/1000000</f>
        <v>4.6E-5</v>
      </c>
      <c r="F74" s="3">
        <f>E74/' 2019'!$O$1</f>
        <v>6.1052491870727985E-6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93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59"/>
      <c r="C79" s="59"/>
      <c r="D79" s="59"/>
      <c r="E79" s="59"/>
      <c r="F79" s="58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2351.7690080000002</v>
      </c>
      <c r="F81" s="6">
        <f>E81/' 2019'!$O$1</f>
        <v>312.13338748423917</v>
      </c>
    </row>
    <row r="82" spans="2:6" ht="12.9" customHeight="1" x14ac:dyDescent="0.2">
      <c r="B82" s="5" t="s">
        <v>37</v>
      </c>
      <c r="C82" s="5"/>
      <c r="D82" s="5"/>
      <c r="E82" s="11">
        <f>+E51</f>
        <v>672.157331</v>
      </c>
      <c r="F82" s="11">
        <f>E82/' 2019'!$O$1</f>
        <v>89.210608666799388</v>
      </c>
    </row>
    <row r="85" spans="2:6" ht="12.9" customHeight="1" x14ac:dyDescent="0.2">
      <c r="B85" s="57" t="s">
        <v>125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94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5555223</v>
      </c>
      <c r="E6" s="26">
        <v>24759837</v>
      </c>
      <c r="F6" s="26">
        <f>E6/' 2019'!$O$1</f>
        <v>3286195.1025283695</v>
      </c>
    </row>
    <row r="7" spans="2:6" ht="12.9" customHeight="1" x14ac:dyDescent="0.2">
      <c r="B7" s="18" t="s">
        <v>3</v>
      </c>
      <c r="C7" s="18" t="s">
        <v>18</v>
      </c>
      <c r="D7" s="26">
        <v>4297778</v>
      </c>
      <c r="E7" s="26">
        <v>20948406</v>
      </c>
      <c r="F7" s="26">
        <f>E7/' 2019'!$O$1</f>
        <v>2780331.2761298027</v>
      </c>
    </row>
    <row r="8" spans="2:6" ht="12.9" customHeight="1" x14ac:dyDescent="0.2">
      <c r="B8" s="18" t="s">
        <v>4</v>
      </c>
      <c r="C8" s="18" t="s">
        <v>19</v>
      </c>
      <c r="D8" s="26">
        <v>44430400</v>
      </c>
      <c r="E8" s="26">
        <v>11866212</v>
      </c>
      <c r="F8" s="26">
        <f>E8/' 2019'!$O$1</f>
        <v>1574916.9818833366</v>
      </c>
    </row>
    <row r="9" spans="2:6" ht="12.9" customHeight="1" x14ac:dyDescent="0.2">
      <c r="B9" s="18" t="s">
        <v>5</v>
      </c>
      <c r="C9" s="18" t="s">
        <v>20</v>
      </c>
      <c r="D9" s="26">
        <v>7363171</v>
      </c>
      <c r="E9" s="26">
        <v>6981848</v>
      </c>
      <c r="F9" s="26">
        <f>E9/' 2019'!$O$1</f>
        <v>926650.47448404005</v>
      </c>
    </row>
    <row r="10" spans="2:6" ht="12.9" customHeight="1" x14ac:dyDescent="0.2">
      <c r="B10" s="18" t="s">
        <v>6</v>
      </c>
      <c r="C10" s="18" t="s">
        <v>21</v>
      </c>
      <c r="D10" s="26">
        <v>437099206</v>
      </c>
      <c r="E10" s="26">
        <v>9193594</v>
      </c>
      <c r="F10" s="26">
        <f>E10/' 2019'!$O$1</f>
        <v>1220199.6151038555</v>
      </c>
    </row>
    <row r="11" spans="2:6" ht="12.9" customHeight="1" x14ac:dyDescent="0.2">
      <c r="B11" s="18" t="s">
        <v>7</v>
      </c>
      <c r="C11" s="18" t="s">
        <v>22</v>
      </c>
      <c r="D11" s="26">
        <v>41122100</v>
      </c>
      <c r="E11" s="26">
        <v>2248517</v>
      </c>
      <c r="F11" s="26">
        <f>E11/' 2019'!$O$1</f>
        <v>298429.49100802973</v>
      </c>
    </row>
    <row r="12" spans="2:6" ht="12.9" customHeight="1" x14ac:dyDescent="0.2">
      <c r="B12" s="18" t="s">
        <v>8</v>
      </c>
      <c r="C12" s="18" t="s">
        <v>23</v>
      </c>
      <c r="D12" s="26">
        <v>5871915</v>
      </c>
      <c r="E12" s="26">
        <v>4332209</v>
      </c>
      <c r="F12" s="26">
        <f>E12/' 2019'!$O$1</f>
        <v>574982.94511911867</v>
      </c>
    </row>
    <row r="13" spans="2:6" ht="12.9" customHeight="1" x14ac:dyDescent="0.2">
      <c r="B13" s="18" t="s">
        <v>38</v>
      </c>
      <c r="C13" s="18" t="s">
        <v>39</v>
      </c>
      <c r="D13" s="26">
        <v>748350</v>
      </c>
      <c r="E13" s="26">
        <v>67948</v>
      </c>
      <c r="F13" s="26">
        <f>E13/' 2019'!$O$1</f>
        <v>9018.249386157011</v>
      </c>
    </row>
    <row r="14" spans="2:6" ht="12.9" customHeight="1" x14ac:dyDescent="0.2">
      <c r="B14" s="18" t="s">
        <v>9</v>
      </c>
      <c r="C14" s="18" t="s">
        <v>24</v>
      </c>
      <c r="D14" s="26">
        <v>16147240</v>
      </c>
      <c r="E14" s="26">
        <v>10832672</v>
      </c>
      <c r="F14" s="26">
        <f>E14/' 2019'!$O$1</f>
        <v>1437742.6504744838</v>
      </c>
    </row>
    <row r="15" spans="2:6" ht="12.9" customHeight="1" x14ac:dyDescent="0.2">
      <c r="B15" s="18" t="s">
        <v>10</v>
      </c>
      <c r="C15" s="18" t="s">
        <v>25</v>
      </c>
      <c r="D15" s="26">
        <v>19039540</v>
      </c>
      <c r="E15" s="26">
        <v>123492095</v>
      </c>
      <c r="F15" s="26">
        <f>E15/' 2019'!$O$1</f>
        <v>16390217.665405799</v>
      </c>
    </row>
    <row r="16" spans="2:6" ht="12.9" customHeight="1" x14ac:dyDescent="0.2">
      <c r="B16" s="18" t="s">
        <v>11</v>
      </c>
      <c r="C16" s="18" t="s">
        <v>26</v>
      </c>
      <c r="D16" s="26">
        <v>3466356</v>
      </c>
      <c r="E16" s="26">
        <v>27233592</v>
      </c>
      <c r="F16" s="26">
        <f>E16/' 2019'!$O$1</f>
        <v>3614518.8134580925</v>
      </c>
    </row>
    <row r="17" spans="2:18" ht="12.9" customHeight="1" x14ac:dyDescent="0.2">
      <c r="B17" s="18" t="s">
        <v>12</v>
      </c>
      <c r="C17" s="18" t="s">
        <v>27</v>
      </c>
      <c r="D17" s="26">
        <v>31682582</v>
      </c>
      <c r="E17" s="26">
        <v>203016117</v>
      </c>
      <c r="F17" s="26">
        <f>E17/' 2019'!$O$1</f>
        <v>26944869.201672304</v>
      </c>
    </row>
    <row r="18" spans="2:18" ht="12.9" customHeight="1" x14ac:dyDescent="0.2">
      <c r="B18" s="18" t="s">
        <v>13</v>
      </c>
      <c r="C18" s="18" t="s">
        <v>28</v>
      </c>
      <c r="D18" s="26">
        <v>6718533</v>
      </c>
      <c r="E18" s="26">
        <v>407712</v>
      </c>
      <c r="F18" s="26">
        <f>E18/' 2019'!$O$1</f>
        <v>54112.681664344018</v>
      </c>
    </row>
    <row r="19" spans="2:18" ht="12.9" customHeight="1" x14ac:dyDescent="0.2">
      <c r="B19" s="18" t="s">
        <v>40</v>
      </c>
      <c r="C19" s="18" t="s">
        <v>41</v>
      </c>
      <c r="D19" s="26">
        <v>32010</v>
      </c>
      <c r="E19" s="26">
        <v>43694</v>
      </c>
      <c r="F19" s="26">
        <f>E19/' 2019'!$O$1</f>
        <v>5799.1903908686709</v>
      </c>
    </row>
    <row r="20" spans="2:18" ht="12.9" customHeight="1" x14ac:dyDescent="0.2">
      <c r="B20" s="18" t="s">
        <v>42</v>
      </c>
      <c r="C20" s="18" t="s">
        <v>43</v>
      </c>
      <c r="D20" s="26">
        <v>6459</v>
      </c>
      <c r="E20" s="26">
        <v>21198</v>
      </c>
      <c r="F20" s="26">
        <f>E20/' 2019'!$O$1</f>
        <v>2813.4580927732432</v>
      </c>
    </row>
    <row r="21" spans="2:18" ht="12.9" customHeight="1" x14ac:dyDescent="0.2">
      <c r="B21" s="18" t="s">
        <v>14</v>
      </c>
      <c r="C21" s="18" t="s">
        <v>29</v>
      </c>
      <c r="D21" s="26">
        <v>5499759</v>
      </c>
      <c r="E21" s="26">
        <v>19999908</v>
      </c>
      <c r="F21" s="26">
        <f>E21/' 2019'!$O$1</f>
        <v>2654443.9577941466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374099055</v>
      </c>
      <c r="E22" s="26">
        <v>2702039984</v>
      </c>
      <c r="F22" s="26">
        <f>E22/' 2019'!$O$1</f>
        <v>358622335.12509125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10713775</v>
      </c>
      <c r="E23" s="26">
        <v>17185821</v>
      </c>
      <c r="F23" s="26">
        <f>E23/' 2019'!$O$1</f>
        <v>2280950.4280310571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3184671364</v>
      </c>
      <c r="F24" s="8">
        <f>E24/' 2019'!$O$1</f>
        <v>422678527.3077178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3184.6713639999998</v>
      </c>
      <c r="F25" s="3">
        <f>E25/' 2019'!$O$1</f>
        <v>422.67852730771779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56</v>
      </c>
      <c r="C30" s="60"/>
      <c r="D30" s="60" t="s">
        <v>60</v>
      </c>
      <c r="E30" s="60"/>
      <c r="F30" s="60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842958</v>
      </c>
      <c r="E32" s="26">
        <v>3809939</v>
      </c>
      <c r="F32" s="26">
        <f>E32/' 2019'!$O$1</f>
        <v>505665.80396841193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618972</v>
      </c>
      <c r="E33" s="26">
        <v>3067691</v>
      </c>
      <c r="F33" s="26">
        <f>E33/' 2019'!$O$1</f>
        <v>407152.56486827257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8830700</v>
      </c>
      <c r="E34" s="26">
        <v>2429167</v>
      </c>
      <c r="F34" s="26">
        <f>E34/' 2019'!$O$1</f>
        <v>322405.86634813191</v>
      </c>
    </row>
    <row r="35" spans="2:18" ht="12.9" customHeight="1" x14ac:dyDescent="0.2">
      <c r="B35" s="18" t="s">
        <v>5</v>
      </c>
      <c r="C35" s="18" t="s">
        <v>20</v>
      </c>
      <c r="D35" s="26">
        <v>1169771</v>
      </c>
      <c r="E35" s="26">
        <v>1130255</v>
      </c>
      <c r="F35" s="26">
        <f>E35/' 2019'!$O$1</f>
        <v>150010.61782467316</v>
      </c>
    </row>
    <row r="36" spans="2:18" ht="12.9" customHeight="1" x14ac:dyDescent="0.2">
      <c r="B36" s="18" t="s">
        <v>6</v>
      </c>
      <c r="C36" s="18" t="s">
        <v>21</v>
      </c>
      <c r="D36" s="26">
        <v>132040691</v>
      </c>
      <c r="E36" s="26">
        <v>2948695</v>
      </c>
      <c r="F36" s="26">
        <f>E36/' 2019'!$O$1</f>
        <v>391359.08155816572</v>
      </c>
    </row>
    <row r="37" spans="2:18" ht="12.9" customHeight="1" x14ac:dyDescent="0.2">
      <c r="B37" s="18" t="s">
        <v>7</v>
      </c>
      <c r="C37" s="18" t="s">
        <v>22</v>
      </c>
      <c r="D37" s="26">
        <v>3618000</v>
      </c>
      <c r="E37" s="26">
        <v>216001</v>
      </c>
      <c r="F37" s="26">
        <f>E37/' 2019'!$O$1</f>
        <v>28668.25934036764</v>
      </c>
    </row>
    <row r="38" spans="2:18" ht="12.9" customHeight="1" x14ac:dyDescent="0.2">
      <c r="B38" s="18" t="s">
        <v>8</v>
      </c>
      <c r="C38" s="18" t="s">
        <v>23</v>
      </c>
      <c r="D38" s="26">
        <v>1203415</v>
      </c>
      <c r="E38" s="26">
        <v>900742</v>
      </c>
      <c r="F38" s="26">
        <f>E38/' 2019'!$O$1</f>
        <v>119549.00789700709</v>
      </c>
    </row>
    <row r="39" spans="2:18" ht="12.9" customHeight="1" x14ac:dyDescent="0.2">
      <c r="B39" s="18" t="s">
        <v>38</v>
      </c>
      <c r="C39" s="18" t="s">
        <v>39</v>
      </c>
      <c r="D39" s="26">
        <v>368710</v>
      </c>
      <c r="E39" s="26">
        <v>39334</v>
      </c>
      <c r="F39" s="26">
        <f>E39/' 2019'!$O$1</f>
        <v>5220.5189461809005</v>
      </c>
    </row>
    <row r="40" spans="2:18" ht="12.9" customHeight="1" x14ac:dyDescent="0.2">
      <c r="B40" s="18" t="s">
        <v>9</v>
      </c>
      <c r="C40" s="18" t="s">
        <v>24</v>
      </c>
      <c r="D40" s="26">
        <v>3148620</v>
      </c>
      <c r="E40" s="26">
        <v>2156766</v>
      </c>
      <c r="F40" s="26">
        <f>E40/' 2019'!$O$1</f>
        <v>286252.04061317939</v>
      </c>
    </row>
    <row r="41" spans="2:18" ht="12.9" customHeight="1" x14ac:dyDescent="0.2">
      <c r="B41" s="18" t="s">
        <v>10</v>
      </c>
      <c r="C41" s="18" t="s">
        <v>25</v>
      </c>
      <c r="D41" s="26">
        <v>2709085</v>
      </c>
      <c r="E41" s="26">
        <v>17763682</v>
      </c>
      <c r="F41" s="26">
        <f>E41/' 2019'!$O$1</f>
        <v>2357645.7628243412</v>
      </c>
    </row>
    <row r="42" spans="2:18" ht="12.9" customHeight="1" x14ac:dyDescent="0.2">
      <c r="B42" s="18" t="s">
        <v>11</v>
      </c>
      <c r="C42" s="18" t="s">
        <v>26</v>
      </c>
      <c r="D42" s="26">
        <v>981984</v>
      </c>
      <c r="E42" s="26">
        <v>8125632</v>
      </c>
      <c r="F42" s="26">
        <f>E42/' 2019'!$O$1</f>
        <v>1078456.6991837546</v>
      </c>
    </row>
    <row r="43" spans="2:18" ht="12.9" customHeight="1" x14ac:dyDescent="0.2">
      <c r="B43" s="18" t="s">
        <v>12</v>
      </c>
      <c r="C43" s="18" t="s">
        <v>27</v>
      </c>
      <c r="D43" s="26">
        <v>3592654</v>
      </c>
      <c r="E43" s="26">
        <v>23429162</v>
      </c>
      <c r="F43" s="26">
        <f>E43/' 2019'!$O$1</f>
        <v>3109584.1794412369</v>
      </c>
    </row>
    <row r="44" spans="2:18" ht="12.9" customHeight="1" x14ac:dyDescent="0.2">
      <c r="B44" s="18" t="s">
        <v>13</v>
      </c>
      <c r="C44" s="18" t="s">
        <v>28</v>
      </c>
      <c r="D44" s="26">
        <v>5197203</v>
      </c>
      <c r="E44" s="26">
        <v>341667</v>
      </c>
      <c r="F44" s="26">
        <f>E44/' 2019'!$O$1</f>
        <v>45347.003782600041</v>
      </c>
    </row>
    <row r="45" spans="2:18" ht="12.9" customHeight="1" x14ac:dyDescent="0.2">
      <c r="B45" s="18" t="s">
        <v>40</v>
      </c>
      <c r="C45" s="18" t="s">
        <v>41</v>
      </c>
      <c r="D45" s="26">
        <v>8659</v>
      </c>
      <c r="E45" s="26">
        <v>13711</v>
      </c>
      <c r="F45" s="26">
        <f>E45/' 2019'!$O$1</f>
        <v>1819.7624261729377</v>
      </c>
    </row>
    <row r="46" spans="2:18" ht="12.9" customHeight="1" x14ac:dyDescent="0.2">
      <c r="B46" s="12" t="s">
        <v>42</v>
      </c>
      <c r="C46" s="12" t="s">
        <v>43</v>
      </c>
      <c r="D46" s="26">
        <v>4368</v>
      </c>
      <c r="E46" s="26">
        <v>16824</v>
      </c>
      <c r="F46" s="26">
        <f>E46/' 2019'!$O$1</f>
        <v>2232.9285287676685</v>
      </c>
    </row>
    <row r="47" spans="2:18" ht="12.9" customHeight="1" x14ac:dyDescent="0.2">
      <c r="B47" s="18" t="s">
        <v>14</v>
      </c>
      <c r="C47" s="18" t="s">
        <v>29</v>
      </c>
      <c r="D47" s="26">
        <v>4671793</v>
      </c>
      <c r="E47" s="26">
        <v>17811293</v>
      </c>
      <c r="F47" s="26">
        <f>E47/' 2019'!$O$1</f>
        <v>2363964.8284557699</v>
      </c>
    </row>
    <row r="48" spans="2:18" ht="12.9" customHeight="1" x14ac:dyDescent="0.2">
      <c r="B48" s="18" t="s">
        <v>15</v>
      </c>
      <c r="C48" s="18" t="s">
        <v>30</v>
      </c>
      <c r="D48" s="26">
        <v>119399278</v>
      </c>
      <c r="E48" s="26">
        <v>883495394</v>
      </c>
      <c r="F48" s="26">
        <f>E48/' 2019'!$O$1</f>
        <v>117259989.91306655</v>
      </c>
    </row>
    <row r="49" spans="2:6" ht="12.9" customHeight="1" x14ac:dyDescent="0.2">
      <c r="B49" s="18" t="s">
        <v>16</v>
      </c>
      <c r="C49" s="18" t="s">
        <v>31</v>
      </c>
      <c r="D49" s="26">
        <v>1924676</v>
      </c>
      <c r="E49" s="26">
        <v>3144310</v>
      </c>
      <c r="F49" s="26">
        <f>E49/' 2019'!$O$1</f>
        <v>417321.65372619283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970840265</v>
      </c>
      <c r="F50" s="8">
        <f>E50/' 2019'!$O$1</f>
        <v>128852646.49279977</v>
      </c>
    </row>
    <row r="51" spans="2:6" ht="12.9" customHeight="1" x14ac:dyDescent="0.2">
      <c r="B51" s="9" t="s">
        <v>122</v>
      </c>
      <c r="C51" s="2"/>
      <c r="D51" s="10"/>
      <c r="E51" s="3">
        <f>+E50/1000000</f>
        <v>970.84026500000004</v>
      </c>
      <c r="F51" s="3">
        <f>E51/' 2019'!$O$1</f>
        <v>128.85264649279978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96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2019'!$O$1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2019'!$O$1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2019'!$O$1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2019'!$O$1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2019'!$O$1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2019'!$O$1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2019'!$O$1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2019'!$O$1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2019'!$O$1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2019'!$O$1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2019'!$O$1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2019'!$O$1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2019'!$O$1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6</v>
      </c>
      <c r="E71" s="26">
        <v>0</v>
      </c>
      <c r="F71" s="26">
        <f>E71/' 2019'!$O$1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2019'!$O$1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 2019'!$O$1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 2019'!$O$1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97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59"/>
      <c r="C79" s="59"/>
      <c r="D79" s="59"/>
      <c r="E79" s="59"/>
      <c r="F79" s="58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3184.6713639999998</v>
      </c>
      <c r="F81" s="6">
        <f>E81/' 2019'!$O$1</f>
        <v>422.67852730771779</v>
      </c>
    </row>
    <row r="82" spans="2:6" ht="12.9" customHeight="1" x14ac:dyDescent="0.2">
      <c r="B82" s="5" t="s">
        <v>37</v>
      </c>
      <c r="C82" s="5"/>
      <c r="D82" s="5"/>
      <c r="E82" s="11">
        <f>+E51</f>
        <v>970.84026500000004</v>
      </c>
      <c r="F82" s="11">
        <f>E82/' 2019'!$O$1</f>
        <v>128.85264649279978</v>
      </c>
    </row>
    <row r="85" spans="2:6" ht="12.9" customHeight="1" x14ac:dyDescent="0.2">
      <c r="B85" s="57" t="s">
        <v>125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98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4163500</v>
      </c>
      <c r="E6" s="26">
        <v>17854944</v>
      </c>
      <c r="F6" s="26">
        <f>E6/' 2019'!$O$1</f>
        <v>2369758.3117658771</v>
      </c>
    </row>
    <row r="7" spans="2:6" ht="12.9" customHeight="1" x14ac:dyDescent="0.2">
      <c r="B7" s="18" t="s">
        <v>3</v>
      </c>
      <c r="C7" s="18" t="s">
        <v>18</v>
      </c>
      <c r="D7" s="26">
        <v>3430599</v>
      </c>
      <c r="E7" s="26">
        <v>16433665</v>
      </c>
      <c r="F7" s="26">
        <f>E7/' 2019'!$O$1</f>
        <v>2181122.1713451454</v>
      </c>
    </row>
    <row r="8" spans="2:6" ht="12.9" customHeight="1" x14ac:dyDescent="0.2">
      <c r="B8" s="18" t="s">
        <v>4</v>
      </c>
      <c r="C8" s="18" t="s">
        <v>19</v>
      </c>
      <c r="D8" s="26">
        <v>38135027</v>
      </c>
      <c r="E8" s="26">
        <v>10046577</v>
      </c>
      <c r="F8" s="26">
        <f>E8/' 2019'!$O$1</f>
        <v>1333409.9143937884</v>
      </c>
    </row>
    <row r="9" spans="2:6" ht="12.9" customHeight="1" x14ac:dyDescent="0.2">
      <c r="B9" s="18" t="s">
        <v>5</v>
      </c>
      <c r="C9" s="18" t="s">
        <v>20</v>
      </c>
      <c r="D9" s="26">
        <v>6964834</v>
      </c>
      <c r="E9" s="26">
        <v>6770923</v>
      </c>
      <c r="F9" s="26">
        <f>E9/' 2019'!$O$1</f>
        <v>898655.91611918504</v>
      </c>
    </row>
    <row r="10" spans="2:6" ht="12.9" customHeight="1" x14ac:dyDescent="0.2">
      <c r="B10" s="18" t="s">
        <v>6</v>
      </c>
      <c r="C10" s="18" t="s">
        <v>21</v>
      </c>
      <c r="D10" s="26">
        <v>578403728</v>
      </c>
      <c r="E10" s="26">
        <v>12102149</v>
      </c>
      <c r="F10" s="26">
        <f>E10/' 2019'!$O$1</f>
        <v>1606231.2031322583</v>
      </c>
    </row>
    <row r="11" spans="2:6" ht="12.9" customHeight="1" x14ac:dyDescent="0.2">
      <c r="B11" s="18" t="s">
        <v>7</v>
      </c>
      <c r="C11" s="18" t="s">
        <v>22</v>
      </c>
      <c r="D11" s="26">
        <v>40342000</v>
      </c>
      <c r="E11" s="26">
        <v>2237005</v>
      </c>
      <c r="F11" s="26">
        <f>E11/' 2019'!$O$1</f>
        <v>296901.58603756054</v>
      </c>
    </row>
    <row r="12" spans="2:6" ht="12.9" customHeight="1" x14ac:dyDescent="0.2">
      <c r="B12" s="18" t="s">
        <v>8</v>
      </c>
      <c r="C12" s="18" t="s">
        <v>23</v>
      </c>
      <c r="D12" s="26">
        <v>3058850</v>
      </c>
      <c r="E12" s="26">
        <v>2181824</v>
      </c>
      <c r="F12" s="26">
        <f>E12/' 2019'!$O$1</f>
        <v>289577.80874643306</v>
      </c>
    </row>
    <row r="13" spans="2:6" ht="12.9" customHeight="1" x14ac:dyDescent="0.2">
      <c r="B13" s="18" t="s">
        <v>38</v>
      </c>
      <c r="C13" s="18" t="s">
        <v>39</v>
      </c>
      <c r="D13" s="26">
        <v>645400</v>
      </c>
      <c r="E13" s="26">
        <v>57219</v>
      </c>
      <c r="F13" s="26">
        <f>E13/' 2019'!$O$1</f>
        <v>7594.2663746764874</v>
      </c>
    </row>
    <row r="14" spans="2:6" ht="12.9" customHeight="1" x14ac:dyDescent="0.2">
      <c r="B14" s="18" t="s">
        <v>9</v>
      </c>
      <c r="C14" s="18" t="s">
        <v>24</v>
      </c>
      <c r="D14" s="26">
        <v>7878010</v>
      </c>
      <c r="E14" s="26">
        <v>5203656</v>
      </c>
      <c r="F14" s="26">
        <f>E14/' 2019'!$O$1</f>
        <v>690643.83834361937</v>
      </c>
    </row>
    <row r="15" spans="2:6" ht="12.9" customHeight="1" x14ac:dyDescent="0.2">
      <c r="B15" s="18" t="s">
        <v>10</v>
      </c>
      <c r="C15" s="18" t="s">
        <v>25</v>
      </c>
      <c r="D15" s="26">
        <v>14870497</v>
      </c>
      <c r="E15" s="26">
        <v>97861281</v>
      </c>
      <c r="F15" s="26">
        <f>E15/' 2019'!$O$1</f>
        <v>12988424.049372884</v>
      </c>
    </row>
    <row r="16" spans="2:6" ht="12.9" customHeight="1" x14ac:dyDescent="0.2">
      <c r="B16" s="18" t="s">
        <v>11</v>
      </c>
      <c r="C16" s="18" t="s">
        <v>26</v>
      </c>
      <c r="D16" s="26">
        <v>3807003</v>
      </c>
      <c r="E16" s="26">
        <v>29402386</v>
      </c>
      <c r="F16" s="26">
        <f>E16/' 2019'!$O$1</f>
        <v>3902367.2440108829</v>
      </c>
    </row>
    <row r="17" spans="2:18" ht="12.9" customHeight="1" x14ac:dyDescent="0.2">
      <c r="B17" s="18" t="s">
        <v>12</v>
      </c>
      <c r="C17" s="18" t="s">
        <v>27</v>
      </c>
      <c r="D17" s="26">
        <v>29033349</v>
      </c>
      <c r="E17" s="26">
        <v>187090611</v>
      </c>
      <c r="F17" s="26">
        <f>E17/' 2019'!$O$1</f>
        <v>24831191.319928329</v>
      </c>
    </row>
    <row r="18" spans="2:18" ht="12.9" customHeight="1" x14ac:dyDescent="0.2">
      <c r="B18" s="18" t="s">
        <v>13</v>
      </c>
      <c r="C18" s="18" t="s">
        <v>28</v>
      </c>
      <c r="D18" s="26">
        <v>5681400</v>
      </c>
      <c r="E18" s="26">
        <v>332748</v>
      </c>
      <c r="F18" s="26">
        <f>E18/' 2019'!$O$1</f>
        <v>44163.249054349988</v>
      </c>
    </row>
    <row r="19" spans="2:18" ht="12.9" customHeight="1" x14ac:dyDescent="0.2">
      <c r="B19" s="18" t="s">
        <v>40</v>
      </c>
      <c r="C19" s="18" t="s">
        <v>41</v>
      </c>
      <c r="D19" s="26">
        <v>52257</v>
      </c>
      <c r="E19" s="26">
        <v>70982</v>
      </c>
      <c r="F19" s="26">
        <f>E19/' 2019'!$O$1</f>
        <v>9420.9303868869865</v>
      </c>
    </row>
    <row r="20" spans="2:18" ht="12.9" customHeight="1" x14ac:dyDescent="0.2">
      <c r="B20" s="18" t="s">
        <v>42</v>
      </c>
      <c r="C20" s="18" t="s">
        <v>43</v>
      </c>
      <c r="D20" s="26">
        <v>5609</v>
      </c>
      <c r="E20" s="26">
        <v>18408</v>
      </c>
      <c r="F20" s="26">
        <f>E20/' 2019'!$O$1</f>
        <v>2443.1614572964363</v>
      </c>
    </row>
    <row r="21" spans="2:18" ht="12.9" customHeight="1" x14ac:dyDescent="0.2">
      <c r="B21" s="18" t="s">
        <v>14</v>
      </c>
      <c r="C21" s="18" t="s">
        <v>29</v>
      </c>
      <c r="D21" s="26">
        <v>5920149</v>
      </c>
      <c r="E21" s="26">
        <v>21507924</v>
      </c>
      <c r="F21" s="26">
        <f>E21/' 2019'!$O$1</f>
        <v>2854592.0764483376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415846326</v>
      </c>
      <c r="E22" s="26">
        <v>3011716851</v>
      </c>
      <c r="F22" s="26">
        <f>E22/' 2019'!$O$1</f>
        <v>399723518.61437386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11668425</v>
      </c>
      <c r="E23" s="26">
        <v>18383906</v>
      </c>
      <c r="F23" s="26">
        <f>E23/' 2019'!$O$1</f>
        <v>2439963.6339504942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3439273059</v>
      </c>
      <c r="F24" s="8">
        <f>E24/' 2019'!$O$1</f>
        <v>456469979.29524183</v>
      </c>
      <c r="I24" s="13"/>
      <c r="J24" s="13"/>
    </row>
    <row r="25" spans="2:18" ht="12.9" customHeight="1" x14ac:dyDescent="0.2">
      <c r="B25" s="9" t="s">
        <v>124</v>
      </c>
      <c r="C25" s="2"/>
      <c r="D25" s="10"/>
      <c r="E25" s="3">
        <f>+E24/1000000</f>
        <v>3439.2730590000001</v>
      </c>
      <c r="F25" s="3">
        <f>E25/' 2019'!$O$1</f>
        <v>456.4699792952419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99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56</v>
      </c>
      <c r="C30" s="60"/>
      <c r="D30" s="60" t="s">
        <v>60</v>
      </c>
      <c r="E30" s="60"/>
      <c r="F30" s="60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935361</v>
      </c>
      <c r="E32" s="26">
        <v>4108704</v>
      </c>
      <c r="F32" s="26">
        <f>E32/' 2019'!$O$1</f>
        <v>545318.73382440768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717600</v>
      </c>
      <c r="E33" s="26">
        <v>3538015</v>
      </c>
      <c r="F33" s="26">
        <f>E33/' 2019'!$O$1</f>
        <v>469575.28701307316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10845287</v>
      </c>
      <c r="E34" s="26">
        <v>2964491</v>
      </c>
      <c r="F34" s="26">
        <f>E34/' 2019'!$O$1</f>
        <v>393455.57103988319</v>
      </c>
    </row>
    <row r="35" spans="2:18" ht="12.9" customHeight="1" x14ac:dyDescent="0.2">
      <c r="B35" s="18" t="s">
        <v>5</v>
      </c>
      <c r="C35" s="18" t="s">
        <v>20</v>
      </c>
      <c r="D35" s="26">
        <v>994800</v>
      </c>
      <c r="E35" s="26">
        <v>972826</v>
      </c>
      <c r="F35" s="26">
        <f>E35/' 2019'!$O$1</f>
        <v>129116.19881876699</v>
      </c>
    </row>
    <row r="36" spans="2:18" ht="12.9" customHeight="1" x14ac:dyDescent="0.2">
      <c r="B36" s="18" t="s">
        <v>6</v>
      </c>
      <c r="C36" s="18" t="s">
        <v>21</v>
      </c>
      <c r="D36" s="26">
        <v>194923550</v>
      </c>
      <c r="E36" s="26">
        <v>4292557</v>
      </c>
      <c r="F36" s="26">
        <f>E36/' 2019'!$O$1</f>
        <v>569720.2203198619</v>
      </c>
    </row>
    <row r="37" spans="2:18" ht="12.9" customHeight="1" x14ac:dyDescent="0.2">
      <c r="B37" s="18" t="s">
        <v>7</v>
      </c>
      <c r="C37" s="18" t="s">
        <v>22</v>
      </c>
      <c r="D37" s="26">
        <v>4164000</v>
      </c>
      <c r="E37" s="26">
        <v>255606</v>
      </c>
      <c r="F37" s="26">
        <f>E37/' 2019'!$O$1</f>
        <v>33924.746167628902</v>
      </c>
    </row>
    <row r="38" spans="2:18" ht="12.9" customHeight="1" x14ac:dyDescent="0.2">
      <c r="B38" s="18" t="s">
        <v>8</v>
      </c>
      <c r="C38" s="18" t="s">
        <v>23</v>
      </c>
      <c r="D38" s="26">
        <v>886600</v>
      </c>
      <c r="E38" s="26">
        <v>645934</v>
      </c>
      <c r="F38" s="26">
        <f>E38/' 2019'!$O$1</f>
        <v>85730.174530493066</v>
      </c>
    </row>
    <row r="39" spans="2:18" ht="12.9" customHeight="1" x14ac:dyDescent="0.2">
      <c r="B39" s="18" t="s">
        <v>38</v>
      </c>
      <c r="C39" s="18" t="s">
        <v>39</v>
      </c>
      <c r="D39" s="26">
        <v>527800</v>
      </c>
      <c r="E39" s="26">
        <v>54150</v>
      </c>
      <c r="F39" s="26">
        <f>E39/' 2019'!$O$1</f>
        <v>7186.9400756520008</v>
      </c>
    </row>
    <row r="40" spans="2:18" ht="12.9" customHeight="1" x14ac:dyDescent="0.2">
      <c r="B40" s="18" t="s">
        <v>9</v>
      </c>
      <c r="C40" s="18" t="s">
        <v>24</v>
      </c>
      <c r="D40" s="26">
        <v>2396510</v>
      </c>
      <c r="E40" s="26">
        <v>1568115</v>
      </c>
      <c r="F40" s="26">
        <f>E40/' 2019'!$O$1</f>
        <v>208124.62671710132</v>
      </c>
    </row>
    <row r="41" spans="2:18" ht="12.9" customHeight="1" x14ac:dyDescent="0.2">
      <c r="B41" s="18" t="s">
        <v>10</v>
      </c>
      <c r="C41" s="18" t="s">
        <v>25</v>
      </c>
      <c r="D41" s="26">
        <v>2551090</v>
      </c>
      <c r="E41" s="26">
        <v>16669713</v>
      </c>
      <c r="F41" s="26">
        <f>E41/' 2019'!$O$1</f>
        <v>2212451.1248258012</v>
      </c>
    </row>
    <row r="42" spans="2:18" ht="12.9" customHeight="1" x14ac:dyDescent="0.2">
      <c r="B42" s="18" t="s">
        <v>11</v>
      </c>
      <c r="C42" s="18" t="s">
        <v>26</v>
      </c>
      <c r="D42" s="26">
        <v>1025194</v>
      </c>
      <c r="E42" s="26">
        <v>8227731</v>
      </c>
      <c r="F42" s="26">
        <f>E42/' 2019'!$O$1</f>
        <v>1092007.5652000795</v>
      </c>
    </row>
    <row r="43" spans="2:18" ht="12.9" customHeight="1" x14ac:dyDescent="0.2">
      <c r="B43" s="18" t="s">
        <v>12</v>
      </c>
      <c r="C43" s="18" t="s">
        <v>27</v>
      </c>
      <c r="D43" s="26">
        <v>3388982</v>
      </c>
      <c r="E43" s="26">
        <v>22095029</v>
      </c>
      <c r="F43" s="26">
        <f>E43/' 2019'!$O$1</f>
        <v>2932514.3008826063</v>
      </c>
    </row>
    <row r="44" spans="2:18" ht="12.9" customHeight="1" x14ac:dyDescent="0.2">
      <c r="B44" s="18" t="s">
        <v>13</v>
      </c>
      <c r="C44" s="18" t="s">
        <v>28</v>
      </c>
      <c r="D44" s="26">
        <v>5183920</v>
      </c>
      <c r="E44" s="26">
        <v>338376</v>
      </c>
      <c r="F44" s="26">
        <f>E44/' 2019'!$O$1</f>
        <v>44910.213020107505</v>
      </c>
    </row>
    <row r="45" spans="2:18" ht="12.9" customHeight="1" x14ac:dyDescent="0.2">
      <c r="B45" s="18" t="s">
        <v>40</v>
      </c>
      <c r="C45" s="18" t="s">
        <v>41</v>
      </c>
      <c r="D45" s="26">
        <v>34497</v>
      </c>
      <c r="E45" s="26">
        <v>54216</v>
      </c>
      <c r="F45" s="26">
        <f>E45/' 2019'!$O$1</f>
        <v>7195.6997810073653</v>
      </c>
    </row>
    <row r="46" spans="2:18" ht="12.9" customHeight="1" x14ac:dyDescent="0.2">
      <c r="B46" s="12" t="s">
        <v>42</v>
      </c>
      <c r="C46" s="12" t="s">
        <v>43</v>
      </c>
      <c r="D46" s="26">
        <v>7931</v>
      </c>
      <c r="E46" s="26">
        <v>30251</v>
      </c>
      <c r="F46" s="26">
        <f>E46/' 2019'!$O$1</f>
        <v>4014.9976773508524</v>
      </c>
    </row>
    <row r="47" spans="2:18" ht="12.9" customHeight="1" x14ac:dyDescent="0.2">
      <c r="B47" s="18" t="s">
        <v>14</v>
      </c>
      <c r="C47" s="18" t="s">
        <v>29</v>
      </c>
      <c r="D47" s="26">
        <v>4934686</v>
      </c>
      <c r="E47" s="26">
        <v>18752541</v>
      </c>
      <c r="F47" s="26">
        <f>E47/' 2019'!$O$1</f>
        <v>2488889.90643042</v>
      </c>
    </row>
    <row r="48" spans="2:18" ht="12.9" customHeight="1" x14ac:dyDescent="0.2">
      <c r="B48" s="18" t="s">
        <v>15</v>
      </c>
      <c r="C48" s="18" t="s">
        <v>30</v>
      </c>
      <c r="D48" s="26">
        <v>142854940</v>
      </c>
      <c r="E48" s="26">
        <v>1049421721</v>
      </c>
      <c r="F48" s="26">
        <f>E48/' 2019'!$O$1</f>
        <v>139282198.02243015</v>
      </c>
    </row>
    <row r="49" spans="2:6" ht="12.9" customHeight="1" x14ac:dyDescent="0.2">
      <c r="B49" s="18" t="s">
        <v>16</v>
      </c>
      <c r="C49" s="18" t="s">
        <v>31</v>
      </c>
      <c r="D49" s="26">
        <v>2241720</v>
      </c>
      <c r="E49" s="26">
        <v>3547797</v>
      </c>
      <c r="F49" s="26">
        <f>E49/' 2019'!$O$1</f>
        <v>470873.58152498503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1137537773</v>
      </c>
      <c r="F50" s="8">
        <f>E50/' 2019'!$O$1</f>
        <v>150977207.91027936</v>
      </c>
    </row>
    <row r="51" spans="2:6" ht="12.9" customHeight="1" x14ac:dyDescent="0.2">
      <c r="B51" s="9" t="s">
        <v>122</v>
      </c>
      <c r="C51" s="2"/>
      <c r="D51" s="10"/>
      <c r="E51" s="3">
        <f>+E50/1000000</f>
        <v>1137.537773</v>
      </c>
      <c r="F51" s="3">
        <f>E51/' 2019'!$O$1</f>
        <v>150.97720791027936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100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2019'!$O$1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2019'!$O$1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2019'!$O$1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2019'!$O$1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2019'!$O$1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2019'!$O$1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2019'!$O$1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2019'!$O$1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2019'!$O$1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2019'!$O$1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2019'!$O$1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2019'!$O$1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2019'!$O$1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 2019'!$O$1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2019'!$O$1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 2019'!$O$1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 2019'!$O$1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101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59"/>
      <c r="C79" s="59"/>
      <c r="D79" s="59"/>
      <c r="E79" s="59"/>
      <c r="F79" s="58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3439.2730590000001</v>
      </c>
      <c r="F81" s="6">
        <f>E81/' 2019'!$O$1</f>
        <v>456.4699792952419</v>
      </c>
    </row>
    <row r="82" spans="2:6" ht="12.9" customHeight="1" x14ac:dyDescent="0.2">
      <c r="B82" s="5" t="s">
        <v>37</v>
      </c>
      <c r="C82" s="5"/>
      <c r="D82" s="5"/>
      <c r="E82" s="11">
        <f>+E51</f>
        <v>1137.537773</v>
      </c>
      <c r="F82" s="11">
        <f>E82/' 2019'!$O$1</f>
        <v>150.97720791027936</v>
      </c>
    </row>
    <row r="85" spans="2:6" ht="12.9" customHeight="1" x14ac:dyDescent="0.2">
      <c r="B85" s="57" t="s">
        <v>125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graf. prikaz 2019</vt:lpstr>
      <vt:lpstr>siječanj 2019</vt:lpstr>
      <vt:lpstr>veljača 2019</vt:lpstr>
      <vt:lpstr>ožujak 2019</vt:lpstr>
      <vt:lpstr>travanj 2019</vt:lpstr>
      <vt:lpstr>svibanj 2019</vt:lpstr>
      <vt:lpstr>lipanj 2019</vt:lpstr>
      <vt:lpstr>srpanj 2019</vt:lpstr>
      <vt:lpstr>kolovoz 2019</vt:lpstr>
      <vt:lpstr>rujan 2019</vt:lpstr>
      <vt:lpstr>listopad 2019</vt:lpstr>
      <vt:lpstr>studeni 2019</vt:lpstr>
      <vt:lpstr>prosinac 2019</vt:lpstr>
      <vt:lpstr>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2022-09-22T11:54:09Z</dcterms:modified>
</cp:coreProperties>
</file>