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B42BA75-FC8D-4B2E-B335-2E7048DDA2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t 2025" sheetId="1" r:id="rId1"/>
    <sheet name="January 2025" sheetId="37" r:id="rId2"/>
    <sheet name="2025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7" l="1"/>
  <c r="O16" i="27" s="1"/>
  <c r="C17" i="27"/>
  <c r="C18" i="27"/>
  <c r="O18" i="27" s="1"/>
  <c r="C19" i="27"/>
  <c r="C20" i="27"/>
  <c r="C21" i="27"/>
  <c r="C22" i="27"/>
  <c r="C23" i="27"/>
  <c r="C24" i="27"/>
  <c r="O24" i="27" s="1"/>
  <c r="C25" i="27"/>
  <c r="C26" i="27"/>
  <c r="C27" i="27"/>
  <c r="C28" i="27"/>
  <c r="O28" i="27" s="1"/>
  <c r="C29" i="27"/>
  <c r="C30" i="27"/>
  <c r="O30" i="27" s="1"/>
  <c r="C31" i="27"/>
  <c r="C32" i="27"/>
  <c r="C15" i="27"/>
  <c r="F8" i="27"/>
  <c r="N33" i="27"/>
  <c r="N8" i="27"/>
  <c r="M33" i="27"/>
  <c r="M8" i="27"/>
  <c r="L8" i="27"/>
  <c r="K8" i="27"/>
  <c r="J8" i="27"/>
  <c r="J33" i="27"/>
  <c r="I8" i="27"/>
  <c r="H8" i="27"/>
  <c r="G33" i="27"/>
  <c r="G8" i="27"/>
  <c r="F33" i="27"/>
  <c r="E33" i="27"/>
  <c r="E8" i="27"/>
  <c r="D33" i="27"/>
  <c r="D8" i="27"/>
  <c r="E73" i="37"/>
  <c r="E50" i="37"/>
  <c r="C7" i="27" s="1"/>
  <c r="E24" i="37"/>
  <c r="C6" i="27"/>
  <c r="E25" i="37"/>
  <c r="E80" i="37" s="1"/>
  <c r="E74" i="37"/>
  <c r="C33" i="27"/>
  <c r="O20" i="27"/>
  <c r="O32" i="27"/>
  <c r="O22" i="27"/>
  <c r="O15" i="27"/>
  <c r="O26" i="27"/>
  <c r="K43" i="27" l="1"/>
  <c r="E51" i="37"/>
  <c r="E81" i="37" s="1"/>
  <c r="C8" i="27"/>
  <c r="C51" i="27"/>
  <c r="C52" i="27"/>
  <c r="C50" i="27"/>
  <c r="C40" i="27"/>
  <c r="C41" i="27"/>
  <c r="F53" i="27"/>
  <c r="E43" i="27"/>
  <c r="I43" i="27"/>
  <c r="L43" i="27"/>
  <c r="M53" i="27"/>
  <c r="N53" i="27"/>
  <c r="E53" i="27"/>
  <c r="H33" i="27"/>
  <c r="K33" i="27"/>
  <c r="K53" i="27"/>
  <c r="L53" i="27"/>
  <c r="M43" i="27"/>
  <c r="G53" i="27"/>
  <c r="I33" i="27"/>
  <c r="I53" i="27"/>
  <c r="J53" i="27"/>
  <c r="L33" i="27"/>
  <c r="D43" i="27"/>
  <c r="D53" i="27"/>
  <c r="O25" i="27"/>
  <c r="O23" i="27"/>
  <c r="O31" i="27"/>
  <c r="O17" i="27"/>
  <c r="H43" i="27"/>
  <c r="O29" i="27"/>
  <c r="O27" i="27"/>
  <c r="O21" i="27"/>
  <c r="O19" i="27"/>
  <c r="G43" i="27"/>
  <c r="C42" i="27" l="1"/>
  <c r="C43" i="27" s="1"/>
  <c r="C53" i="27"/>
  <c r="F43" i="27"/>
  <c r="J43" i="27"/>
  <c r="H53" i="27"/>
  <c r="N43" i="27"/>
  <c r="O33" i="27"/>
  <c r="P28" i="27" s="1"/>
  <c r="P30" i="27" l="1"/>
  <c r="P23" i="27"/>
  <c r="P25" i="27"/>
  <c r="P24" i="27"/>
  <c r="P31" i="27"/>
  <c r="P16" i="27"/>
  <c r="P21" i="27"/>
  <c r="P15" i="27"/>
  <c r="P22" i="27"/>
  <c r="P26" i="27"/>
  <c r="P17" i="27"/>
  <c r="P19" i="27"/>
  <c r="P29" i="27"/>
  <c r="P27" i="27"/>
  <c r="P32" i="27"/>
  <c r="P20" i="27"/>
  <c r="P18" i="27"/>
  <c r="P33" i="27" l="1"/>
</calcChain>
</file>

<file path=xl/sharedStrings.xml><?xml version="1.0" encoding="utf-8"?>
<sst xmlns="http://schemas.openxmlformats.org/spreadsheetml/2006/main" count="221" uniqueCount="80">
  <si>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</si>
  <si>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</si>
  <si>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</si>
  <si>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</si>
  <si>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</si>
  <si>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</si>
  <si>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</si>
  <si>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</si>
  <si>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</si>
  <si>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</si>
  <si>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</si>
  <si>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</si>
  <si>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</si>
  <si>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</si>
  <si>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</si>
  <si>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</si>
  <si>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</si>
  <si>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</si>
  <si>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</si>
  <si>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</si>
  <si>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</si>
  <si>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</si>
  <si>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</si>
  <si>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</si>
  <si>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</si>
  <si>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</si>
  <si>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</si>
  <si>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</si>
  <si>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</si>
  <si>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</si>
  <si>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</si>
  <si>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</si>
  <si>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</si>
  <si>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</si>
  <si>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</si>
  <si>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</si>
  <si>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</si>
  <si>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</si>
  <si>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</si>
  <si>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</si>
  <si>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</si>
  <si>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</si>
  <si>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</si>
  <si>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</si>
  <si>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</si>
  <si>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</si>
  <si>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</si>
  <si>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</si>
  <si>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</si>
  <si>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</si>
  <si>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</si>
  <si>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</si>
  <si>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</si>
  <si>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</si>
  <si>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</si>
  <si>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</si>
  <si>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</si>
  <si>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</si>
  <si>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</si>
  <si>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</si>
  <si>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</si>
  <si>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</si>
  <si>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</si>
  <si>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</si>
  <si>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</si>
  <si>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</si>
  <si>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</si>
  <si>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In EUR</t>
  </si>
  <si>
    <t>Total in million EUR</t>
  </si>
  <si>
    <t>in million EUR</t>
  </si>
  <si>
    <t>in EUR</t>
  </si>
  <si>
    <t>in EUR and in %</t>
  </si>
  <si>
    <t>other currencies</t>
  </si>
  <si>
    <t>other</t>
  </si>
  <si>
    <t>currencies</t>
  </si>
  <si>
    <t>Purchased foreign cash in January 2025</t>
  </si>
  <si>
    <t>Sold foreign cash in January 2025</t>
  </si>
  <si>
    <t>Redeemed cheques denominated in foreign currency in January 2025</t>
  </si>
  <si>
    <t>Total turnover of authorised exchange offices in January 2025</t>
  </si>
  <si>
    <t>Turnover of authorised exchange offices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</si>
</sst>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2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2025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2025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'2025'!$B$42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2025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4407641722412792E-2"/>
                  <c:y val="-1.9292637716772674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2025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3.9688504357678301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7500247097398236E-2"/>
                  <c:y val="6.557592354998538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4.6991957492533931E-2"/>
                  <c:y val="0.116192582201181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6.7747392982583171E-2"/>
                  <c:y val="0.161889712449650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7.7553896138529699E-2"/>
                  <c:y val="4.478800012143038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456E-2"/>
                  <c:y val="-0.110153018264088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4.2132903713323754E-2"/>
                  <c:y val="-6.27219899244734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1.4906912852918814</c:v>
                </c:pt>
                <c:pt idx="1">
                  <c:v>1.9197586415429617</c:v>
                </c:pt>
                <c:pt idx="2">
                  <c:v>8.6436702823291842E-2</c:v>
                </c:pt>
                <c:pt idx="3">
                  <c:v>1.6607771674242375E-3</c:v>
                </c:pt>
                <c:pt idx="4">
                  <c:v>4.22231174900082</c:v>
                </c:pt>
                <c:pt idx="5">
                  <c:v>9.7592665350759944E-2</c:v>
                </c:pt>
                <c:pt idx="6">
                  <c:v>6.1794994957516669E-3</c:v>
                </c:pt>
                <c:pt idx="7">
                  <c:v>4.7651980916907444E-3</c:v>
                </c:pt>
                <c:pt idx="8">
                  <c:v>9.6360286533943382E-3</c:v>
                </c:pt>
                <c:pt idx="9">
                  <c:v>17.571192616994562</c:v>
                </c:pt>
                <c:pt idx="10">
                  <c:v>3.7100470856735082</c:v>
                </c:pt>
                <c:pt idx="11">
                  <c:v>61.848069405227577</c:v>
                </c:pt>
                <c:pt idx="12">
                  <c:v>0.16147683582630853</c:v>
                </c:pt>
                <c:pt idx="13">
                  <c:v>4.7534611505782058E-3</c:v>
                </c:pt>
                <c:pt idx="14">
                  <c:v>3.1102893948227765E-4</c:v>
                </c:pt>
                <c:pt idx="15">
                  <c:v>8.6165110005947696</c:v>
                </c:pt>
                <c:pt idx="16">
                  <c:v>0.15866583842985549</c:v>
                </c:pt>
                <c:pt idx="17">
                  <c:v>8.9940179745384666E-2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2025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2025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/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4:17" ht="12.95" customHeight="1" x14ac:dyDescent="0.2">
      <c r="N90" s="27"/>
      <c r="O90" s="58"/>
      <c r="P90" s="27"/>
      <c r="Q90" s="58"/>
    </row>
    <row r="91" spans="14:17" ht="12.95" customHeight="1" x14ac:dyDescent="0.2">
      <c r="N91" s="27"/>
      <c r="O91" s="58"/>
      <c r="P91" s="27"/>
      <c r="Q91" s="58"/>
    </row>
    <row r="92" spans="14:17" ht="12.95" customHeight="1" x14ac:dyDescent="0.2">
      <c r="N92" s="27"/>
      <c r="O92" s="58"/>
      <c r="P92" s="27"/>
      <c r="Q92" s="58"/>
    </row>
    <row r="93" spans="14:17" ht="12.95" customHeight="1" x14ac:dyDescent="0.2">
      <c r="N93" s="27"/>
      <c r="O93" s="58"/>
      <c r="P93" s="27"/>
      <c r="Q93" s="58"/>
    </row>
    <row r="94" spans="14:17" ht="12.95" customHeight="1" x14ac:dyDescent="0.2">
      <c r="N94" s="27"/>
      <c r="O94" s="58"/>
      <c r="P94" s="27"/>
      <c r="Q94" s="58"/>
    </row>
    <row r="95" spans="14:17" ht="12.95" customHeight="1" x14ac:dyDescent="0.2">
      <c r="N95" s="27"/>
      <c r="O95" s="58"/>
      <c r="P95" s="27"/>
      <c r="Q95" s="58"/>
    </row>
    <row r="96" spans="14:17" ht="12.95" customHeight="1" x14ac:dyDescent="0.2">
      <c r="N96" s="27"/>
      <c r="O96" s="58"/>
      <c r="P96" s="27"/>
      <c r="Q96" s="58"/>
    </row>
    <row r="97" spans="14:17" ht="12.95" customHeight="1" x14ac:dyDescent="0.2">
      <c r="N97" s="20"/>
      <c r="O97" s="58"/>
      <c r="P97" s="20"/>
      <c r="Q97" s="58"/>
    </row>
    <row r="98" spans="14:17" ht="12.95" customHeight="1" x14ac:dyDescent="0.2">
      <c r="N98" s="27"/>
      <c r="O98" s="58"/>
      <c r="P98" s="27"/>
      <c r="Q98" s="58"/>
    </row>
    <row r="99" spans="14:17" ht="12.95" customHeight="1" x14ac:dyDescent="0.2">
      <c r="N99" s="27"/>
      <c r="O99" s="58"/>
      <c r="P99" s="27"/>
      <c r="Q99" s="58"/>
    </row>
    <row r="100" spans="14:17" ht="12.95" customHeight="1" x14ac:dyDescent="0.2">
      <c r="N100" s="27"/>
      <c r="O100" s="58"/>
      <c r="P100" s="27"/>
      <c r="Q100" s="58"/>
    </row>
    <row r="101" spans="14:17" ht="12.95" customHeight="1" x14ac:dyDescent="0.2">
      <c r="N101" s="27"/>
      <c r="O101" s="58"/>
      <c r="P101" s="27"/>
      <c r="Q101" s="58"/>
    </row>
    <row r="102" spans="14:17" ht="12.95" customHeight="1" x14ac:dyDescent="0.2">
      <c r="N102" s="27"/>
      <c r="O102" s="58"/>
      <c r="P102" s="27"/>
      <c r="Q102" s="58"/>
    </row>
    <row r="103" spans="14:17" ht="12.95" customHeight="1" x14ac:dyDescent="0.2">
      <c r="N103" s="20"/>
      <c r="O103" s="58"/>
      <c r="P103" s="20"/>
      <c r="Q103" s="58"/>
    </row>
    <row r="104" spans="14:17" ht="12.95" customHeight="1" x14ac:dyDescent="0.2">
      <c r="N104" s="20"/>
      <c r="O104" s="58"/>
      <c r="P104" s="20"/>
      <c r="Q104" s="58"/>
    </row>
    <row r="105" spans="14:17" ht="12.95" customHeight="1" x14ac:dyDescent="0.2">
      <c r="N105" s="27"/>
      <c r="O105" s="58"/>
      <c r="P105" s="27"/>
      <c r="Q105" s="58"/>
    </row>
    <row r="106" spans="14:17" ht="12.95" customHeight="1" x14ac:dyDescent="0.2">
      <c r="N106" s="27"/>
      <c r="O106" s="58"/>
      <c r="P106" s="27"/>
      <c r="Q106" s="58"/>
    </row>
    <row r="107" spans="14:17" ht="12.95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0" customWidth="1"/>
    <col min="2" max="2" width="10.33203125" style="30" customWidth="1"/>
    <col min="3" max="3" width="11.33203125" style="30" customWidth="1"/>
    <col min="4" max="4" width="13.83203125" style="30" customWidth="1"/>
    <col min="5" max="5" width="14.1640625" style="30" customWidth="1"/>
    <col min="6" max="6" width="10.33203125" style="30" customWidth="1"/>
    <col min="7" max="7" width="11.5" style="30" customWidth="1"/>
    <col min="8" max="9" width="17.83203125" style="30" customWidth="1"/>
    <col min="10" max="16384" width="9.33203125" style="30"/>
  </cols>
  <sheetData>
    <row r="2" spans="2:5" ht="12.95" customHeight="1" x14ac:dyDescent="0.2">
      <c r="B2" s="26" t="s">
        <v>75</v>
      </c>
      <c r="C2" s="39"/>
      <c r="D2" s="39"/>
      <c r="E2" s="39"/>
    </row>
    <row r="3" spans="2:5" ht="12.95" customHeight="1" x14ac:dyDescent="0.2">
      <c r="B3" s="32"/>
      <c r="C3" s="39"/>
      <c r="D3" s="39"/>
      <c r="E3" s="39"/>
    </row>
    <row r="4" spans="2:5" ht="22.5" customHeight="1" x14ac:dyDescent="0.2">
      <c r="B4" s="61" t="s">
        <v>50</v>
      </c>
      <c r="C4" s="61"/>
      <c r="D4" s="61" t="s">
        <v>59</v>
      </c>
      <c r="E4" s="61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67</v>
      </c>
    </row>
    <row r="6" spans="2:5" ht="12.95" customHeight="1" x14ac:dyDescent="0.2">
      <c r="B6" s="27" t="s">
        <v>0</v>
      </c>
      <c r="C6" s="27" t="s">
        <v>14</v>
      </c>
      <c r="D6" s="36">
        <v>416845</v>
      </c>
      <c r="E6" s="36">
        <v>240334</v>
      </c>
    </row>
    <row r="7" spans="2:5" ht="12.95" customHeight="1" x14ac:dyDescent="0.2">
      <c r="B7" s="27" t="s">
        <v>1</v>
      </c>
      <c r="C7" s="27" t="s">
        <v>15</v>
      </c>
      <c r="D7" s="36">
        <v>469090</v>
      </c>
      <c r="E7" s="36">
        <v>304885</v>
      </c>
    </row>
    <row r="8" spans="2:5" ht="12.95" customHeight="1" x14ac:dyDescent="0.2">
      <c r="B8" s="27" t="s">
        <v>2</v>
      </c>
      <c r="C8" s="27" t="s">
        <v>16</v>
      </c>
      <c r="D8" s="36">
        <v>263050</v>
      </c>
      <c r="E8" s="36">
        <v>9787</v>
      </c>
    </row>
    <row r="9" spans="2:5" ht="12.95" customHeight="1" x14ac:dyDescent="0.2">
      <c r="B9" s="27" t="s">
        <v>3</v>
      </c>
      <c r="C9" s="27" t="s">
        <v>17</v>
      </c>
      <c r="D9" s="36">
        <v>1100</v>
      </c>
      <c r="E9" s="36">
        <v>103</v>
      </c>
    </row>
    <row r="10" spans="2:5" ht="12.95" customHeight="1" x14ac:dyDescent="0.2">
      <c r="B10" s="27" t="s">
        <v>4</v>
      </c>
      <c r="C10" s="27" t="s">
        <v>18</v>
      </c>
      <c r="D10" s="36">
        <v>160398922</v>
      </c>
      <c r="E10" s="36">
        <v>371273</v>
      </c>
    </row>
    <row r="11" spans="2:5" ht="12.95" customHeight="1" x14ac:dyDescent="0.2">
      <c r="B11" s="27" t="s">
        <v>5</v>
      </c>
      <c r="C11" s="27" t="s">
        <v>19</v>
      </c>
      <c r="D11" s="36">
        <v>1669100</v>
      </c>
      <c r="E11" s="36">
        <v>9712</v>
      </c>
    </row>
    <row r="12" spans="2:5" ht="12.95" customHeight="1" x14ac:dyDescent="0.2">
      <c r="B12" s="27" t="s">
        <v>6</v>
      </c>
      <c r="C12" s="27" t="s">
        <v>20</v>
      </c>
      <c r="D12" s="36">
        <v>17600</v>
      </c>
      <c r="E12" s="36">
        <v>1040</v>
      </c>
    </row>
    <row r="13" spans="2:5" ht="12.95" customHeight="1" x14ac:dyDescent="0.2">
      <c r="B13" s="27" t="s">
        <v>28</v>
      </c>
      <c r="C13" s="27" t="s">
        <v>29</v>
      </c>
      <c r="D13" s="36">
        <v>82350</v>
      </c>
      <c r="E13" s="36">
        <v>546</v>
      </c>
    </row>
    <row r="14" spans="2:5" ht="12.95" customHeight="1" x14ac:dyDescent="0.2">
      <c r="B14" s="27" t="s">
        <v>7</v>
      </c>
      <c r="C14" s="27" t="s">
        <v>21</v>
      </c>
      <c r="D14" s="36">
        <v>17130</v>
      </c>
      <c r="E14" s="36">
        <v>1053</v>
      </c>
    </row>
    <row r="15" spans="2:5" ht="12.95" customHeight="1" x14ac:dyDescent="0.2">
      <c r="B15" s="27" t="s">
        <v>8</v>
      </c>
      <c r="C15" s="27" t="s">
        <v>22</v>
      </c>
      <c r="D15" s="36">
        <v>2478000</v>
      </c>
      <c r="E15" s="36">
        <v>2562628</v>
      </c>
    </row>
    <row r="16" spans="2:5" ht="12.95" customHeight="1" x14ac:dyDescent="0.2">
      <c r="B16" s="27" t="s">
        <v>9</v>
      </c>
      <c r="C16" s="27" t="s">
        <v>23</v>
      </c>
      <c r="D16" s="36">
        <v>334565</v>
      </c>
      <c r="E16" s="36">
        <v>385271</v>
      </c>
    </row>
    <row r="17" spans="2:17" ht="12.95" customHeight="1" x14ac:dyDescent="0.2">
      <c r="B17" s="27" t="s">
        <v>10</v>
      </c>
      <c r="C17" s="27" t="s">
        <v>24</v>
      </c>
      <c r="D17" s="36">
        <v>10110409</v>
      </c>
      <c r="E17" s="36">
        <v>9552161</v>
      </c>
    </row>
    <row r="18" spans="2:17" ht="12.95" customHeight="1" x14ac:dyDescent="0.2">
      <c r="B18" s="27" t="s">
        <v>11</v>
      </c>
      <c r="C18" s="27" t="s">
        <v>25</v>
      </c>
      <c r="D18" s="36">
        <v>2122652</v>
      </c>
      <c r="E18" s="36">
        <v>15119</v>
      </c>
    </row>
    <row r="19" spans="2:17" ht="12.95" customHeight="1" x14ac:dyDescent="0.2">
      <c r="B19" s="27" t="s">
        <v>30</v>
      </c>
      <c r="C19" s="27" t="s">
        <v>31</v>
      </c>
      <c r="D19" s="36">
        <v>2600</v>
      </c>
      <c r="E19" s="36">
        <v>403</v>
      </c>
    </row>
    <row r="20" spans="2:17" ht="12.95" customHeight="1" x14ac:dyDescent="0.2">
      <c r="B20" s="27" t="s">
        <v>32</v>
      </c>
      <c r="C20" s="27" t="s">
        <v>33</v>
      </c>
      <c r="D20" s="36">
        <v>0</v>
      </c>
      <c r="E20" s="36">
        <v>0</v>
      </c>
    </row>
    <row r="21" spans="2:17" ht="12.95" customHeight="1" x14ac:dyDescent="0.2">
      <c r="B21" s="27" t="s">
        <v>12</v>
      </c>
      <c r="C21" s="27" t="s">
        <v>26</v>
      </c>
      <c r="D21" s="36">
        <v>1587555</v>
      </c>
      <c r="E21" s="36">
        <v>794824</v>
      </c>
      <c r="H21" s="14"/>
    </row>
    <row r="22" spans="2:17" ht="12.95" customHeight="1" x14ac:dyDescent="0.2">
      <c r="B22" s="27" t="s">
        <v>13</v>
      </c>
      <c r="C22" s="27" t="s">
        <v>27</v>
      </c>
      <c r="D22" s="36">
        <v>64130</v>
      </c>
      <c r="E22" s="36">
        <v>13361</v>
      </c>
      <c r="H22" s="14"/>
    </row>
    <row r="23" spans="2:17" ht="12.95" customHeight="1" x14ac:dyDescent="0.2">
      <c r="B23" s="59" t="s">
        <v>73</v>
      </c>
      <c r="C23" s="27" t="s">
        <v>74</v>
      </c>
      <c r="D23" s="36"/>
      <c r="E23" s="36">
        <v>7458</v>
      </c>
      <c r="H23" s="14"/>
      <c r="I23" s="14"/>
    </row>
    <row r="24" spans="2:17" s="25" customFormat="1" ht="12.95" customHeight="1" x14ac:dyDescent="0.2">
      <c r="B24" s="15" t="s">
        <v>54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68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5" customHeight="1" x14ac:dyDescent="0.2">
      <c r="B28" s="37" t="s">
        <v>76</v>
      </c>
      <c r="C28" s="39"/>
      <c r="D28" s="39"/>
      <c r="E28" s="39"/>
    </row>
    <row r="29" spans="2:17" ht="12.95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1" t="s">
        <v>50</v>
      </c>
      <c r="C30" s="61"/>
      <c r="D30" s="61" t="s">
        <v>63</v>
      </c>
      <c r="E30" s="61"/>
      <c r="Q30" s="22"/>
    </row>
    <row r="31" spans="2:17" ht="22.5" x14ac:dyDescent="0.2">
      <c r="B31" s="33" t="s">
        <v>60</v>
      </c>
      <c r="C31" s="33" t="s">
        <v>61</v>
      </c>
      <c r="D31" s="33" t="s">
        <v>62</v>
      </c>
      <c r="E31" s="33" t="s">
        <v>67</v>
      </c>
      <c r="Q31" s="22"/>
    </row>
    <row r="32" spans="2:17" ht="12.95" customHeight="1" x14ac:dyDescent="0.2">
      <c r="B32" s="27" t="s">
        <v>0</v>
      </c>
      <c r="C32" s="27" t="s">
        <v>14</v>
      </c>
      <c r="D32" s="36">
        <v>22610</v>
      </c>
      <c r="E32" s="36">
        <v>13683</v>
      </c>
      <c r="Q32" s="22"/>
    </row>
    <row r="33" spans="2:17" ht="12.95" customHeight="1" x14ac:dyDescent="0.2">
      <c r="B33" s="27">
        <v>124</v>
      </c>
      <c r="C33" s="27" t="s">
        <v>15</v>
      </c>
      <c r="D33" s="36">
        <v>32555</v>
      </c>
      <c r="E33" s="36">
        <v>22246</v>
      </c>
      <c r="Q33" s="22"/>
    </row>
    <row r="34" spans="2:17" ht="12.95" customHeight="1" x14ac:dyDescent="0.2">
      <c r="B34" s="27" t="s">
        <v>2</v>
      </c>
      <c r="C34" s="27" t="s">
        <v>16</v>
      </c>
      <c r="D34" s="36">
        <v>115750</v>
      </c>
      <c r="E34" s="36">
        <v>4942</v>
      </c>
    </row>
    <row r="35" spans="2:17" ht="12.95" customHeight="1" x14ac:dyDescent="0.2">
      <c r="B35" s="27" t="s">
        <v>3</v>
      </c>
      <c r="C35" s="27" t="s">
        <v>17</v>
      </c>
      <c r="D35" s="36">
        <v>1300</v>
      </c>
      <c r="E35" s="36">
        <v>180</v>
      </c>
    </row>
    <row r="36" spans="2:17" ht="12.95" customHeight="1" x14ac:dyDescent="0.2">
      <c r="B36" s="27" t="s">
        <v>4</v>
      </c>
      <c r="C36" s="27" t="s">
        <v>18</v>
      </c>
      <c r="D36" s="36">
        <v>146606272</v>
      </c>
      <c r="E36" s="36">
        <v>348218</v>
      </c>
    </row>
    <row r="37" spans="2:17" ht="12.95" customHeight="1" x14ac:dyDescent="0.2">
      <c r="B37" s="27" t="s">
        <v>5</v>
      </c>
      <c r="C37" s="27" t="s">
        <v>19</v>
      </c>
      <c r="D37" s="36">
        <v>1067100</v>
      </c>
      <c r="E37" s="36">
        <v>6918</v>
      </c>
    </row>
    <row r="38" spans="2:17" ht="12.95" customHeight="1" x14ac:dyDescent="0.2">
      <c r="B38" s="27" t="s">
        <v>6</v>
      </c>
      <c r="C38" s="27" t="s">
        <v>20</v>
      </c>
      <c r="D38" s="36">
        <v>150</v>
      </c>
      <c r="E38" s="36">
        <v>13</v>
      </c>
    </row>
    <row r="39" spans="2:17" ht="12.95" customHeight="1" x14ac:dyDescent="0.2">
      <c r="B39" s="27" t="s">
        <v>28</v>
      </c>
      <c r="C39" s="27" t="s">
        <v>29</v>
      </c>
      <c r="D39" s="36">
        <v>20260</v>
      </c>
      <c r="E39" s="36">
        <v>266</v>
      </c>
    </row>
    <row r="40" spans="2:17" ht="12.95" customHeight="1" x14ac:dyDescent="0.2">
      <c r="B40" s="27" t="s">
        <v>7</v>
      </c>
      <c r="C40" s="27" t="s">
        <v>21</v>
      </c>
      <c r="D40" s="36">
        <v>6610</v>
      </c>
      <c r="E40" s="36">
        <v>589</v>
      </c>
    </row>
    <row r="41" spans="2:17" ht="12.95" customHeight="1" x14ac:dyDescent="0.2">
      <c r="B41" s="27" t="s">
        <v>8</v>
      </c>
      <c r="C41" s="27" t="s">
        <v>22</v>
      </c>
      <c r="D41" s="36">
        <v>400350</v>
      </c>
      <c r="E41" s="36">
        <v>431541</v>
      </c>
    </row>
    <row r="42" spans="2:17" ht="12.95" customHeight="1" x14ac:dyDescent="0.2">
      <c r="B42" s="27" t="s">
        <v>9</v>
      </c>
      <c r="C42" s="27" t="s">
        <v>23</v>
      </c>
      <c r="D42" s="36">
        <v>202560</v>
      </c>
      <c r="E42" s="36">
        <v>246929</v>
      </c>
    </row>
    <row r="43" spans="2:17" ht="12.95" customHeight="1" x14ac:dyDescent="0.2">
      <c r="B43" s="27" t="s">
        <v>10</v>
      </c>
      <c r="C43" s="27" t="s">
        <v>24</v>
      </c>
      <c r="D43" s="36">
        <v>1007520</v>
      </c>
      <c r="E43" s="36">
        <v>986883</v>
      </c>
    </row>
    <row r="44" spans="2:17" ht="12.95" customHeight="1" x14ac:dyDescent="0.2">
      <c r="B44" s="27" t="s">
        <v>11</v>
      </c>
      <c r="C44" s="27" t="s">
        <v>25</v>
      </c>
      <c r="D44" s="36">
        <v>1371032</v>
      </c>
      <c r="E44" s="36">
        <v>12397</v>
      </c>
    </row>
    <row r="45" spans="2:17" ht="12.95" customHeight="1" x14ac:dyDescent="0.2">
      <c r="B45" s="27" t="s">
        <v>30</v>
      </c>
      <c r="C45" s="27" t="s">
        <v>31</v>
      </c>
      <c r="D45" s="36">
        <v>2005</v>
      </c>
      <c r="E45" s="36">
        <v>407</v>
      </c>
    </row>
    <row r="46" spans="2:17" ht="12.95" customHeight="1" x14ac:dyDescent="0.2">
      <c r="B46" s="20" t="s">
        <v>32</v>
      </c>
      <c r="C46" s="20" t="s">
        <v>33</v>
      </c>
      <c r="D46" s="36">
        <v>100</v>
      </c>
      <c r="E46" s="36">
        <v>53</v>
      </c>
    </row>
    <row r="47" spans="2:17" ht="12.95" customHeight="1" x14ac:dyDescent="0.2">
      <c r="B47" s="27" t="s">
        <v>12</v>
      </c>
      <c r="C47" s="27" t="s">
        <v>26</v>
      </c>
      <c r="D47" s="36">
        <v>1291835</v>
      </c>
      <c r="E47" s="36">
        <v>673448</v>
      </c>
    </row>
    <row r="48" spans="2:17" ht="12.95" customHeight="1" x14ac:dyDescent="0.2">
      <c r="B48" s="27" t="s">
        <v>13</v>
      </c>
      <c r="C48" s="27" t="s">
        <v>27</v>
      </c>
      <c r="D48" s="36">
        <v>54580</v>
      </c>
      <c r="E48" s="36">
        <v>13676</v>
      </c>
    </row>
    <row r="49" spans="2:5" ht="12.95" customHeight="1" x14ac:dyDescent="0.2">
      <c r="B49" s="59" t="s">
        <v>73</v>
      </c>
      <c r="C49" s="27" t="s">
        <v>74</v>
      </c>
      <c r="D49" s="36"/>
      <c r="E49" s="36">
        <v>7868</v>
      </c>
    </row>
    <row r="50" spans="2:5" s="25" customFormat="1" ht="12.95" customHeight="1" x14ac:dyDescent="0.2">
      <c r="B50" s="10" t="s">
        <v>54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68</v>
      </c>
      <c r="C51" s="6"/>
      <c r="D51" s="18"/>
      <c r="E51" s="9">
        <f>+E50/1000000</f>
        <v>2.770257</v>
      </c>
    </row>
    <row r="52" spans="2:5" ht="12.95" customHeight="1" x14ac:dyDescent="0.2">
      <c r="B52" s="31"/>
      <c r="D52" s="28"/>
      <c r="E52" s="28"/>
    </row>
    <row r="53" spans="2:5" ht="12.95" customHeight="1" x14ac:dyDescent="0.2">
      <c r="B53" s="31"/>
      <c r="D53" s="28"/>
      <c r="E53" s="28"/>
    </row>
    <row r="54" spans="2:5" ht="12.95" customHeight="1" x14ac:dyDescent="0.2">
      <c r="B54" s="34" t="s">
        <v>77</v>
      </c>
      <c r="C54" s="39"/>
      <c r="D54" s="39"/>
      <c r="E54" s="39"/>
    </row>
    <row r="55" spans="2:5" ht="12.95" customHeight="1" x14ac:dyDescent="0.2">
      <c r="B55" s="32"/>
      <c r="C55" s="39"/>
      <c r="D55" s="39"/>
      <c r="E55" s="39"/>
    </row>
    <row r="56" spans="2:5" ht="22.5" customHeight="1" x14ac:dyDescent="0.2">
      <c r="B56" s="61" t="s">
        <v>50</v>
      </c>
      <c r="C56" s="61"/>
      <c r="D56" s="61" t="s">
        <v>64</v>
      </c>
      <c r="E56" s="61"/>
    </row>
    <row r="57" spans="2:5" ht="22.5" x14ac:dyDescent="0.2">
      <c r="B57" s="33" t="s">
        <v>60</v>
      </c>
      <c r="C57" s="33" t="s">
        <v>61</v>
      </c>
      <c r="D57" s="33" t="s">
        <v>65</v>
      </c>
      <c r="E57" s="33" t="s">
        <v>67</v>
      </c>
    </row>
    <row r="58" spans="2:5" ht="12.95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5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5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5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5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5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5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5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5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5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5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5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5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5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5" customHeight="1" x14ac:dyDescent="0.2">
      <c r="B72" s="59" t="s">
        <v>73</v>
      </c>
      <c r="C72" s="27" t="s">
        <v>74</v>
      </c>
      <c r="D72" s="36"/>
      <c r="E72" s="36">
        <v>0</v>
      </c>
    </row>
    <row r="73" spans="2:5" s="25" customFormat="1" ht="12.95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68</v>
      </c>
      <c r="C74" s="6"/>
      <c r="D74" s="18"/>
      <c r="E74" s="9">
        <f>+E73/1000000</f>
        <v>0</v>
      </c>
    </row>
    <row r="75" spans="2:5" ht="12.95" customHeight="1" x14ac:dyDescent="0.2">
      <c r="B75" s="31"/>
      <c r="D75" s="36"/>
      <c r="E75" s="36"/>
    </row>
    <row r="76" spans="2:5" ht="12.95" customHeight="1" x14ac:dyDescent="0.2">
      <c r="B76" s="31"/>
      <c r="D76" s="36"/>
      <c r="E76" s="36"/>
    </row>
    <row r="77" spans="2:5" ht="12.95" customHeight="1" x14ac:dyDescent="0.2">
      <c r="B77" s="37" t="s">
        <v>78</v>
      </c>
      <c r="C77" s="39"/>
      <c r="D77" s="36"/>
      <c r="E77" s="36"/>
    </row>
    <row r="78" spans="2:5" ht="12.95" customHeight="1" x14ac:dyDescent="0.2">
      <c r="B78" s="38" t="s">
        <v>69</v>
      </c>
      <c r="C78" s="39"/>
      <c r="D78" s="36"/>
      <c r="E78" s="36"/>
    </row>
    <row r="79" spans="2:5" ht="12.95" customHeight="1" x14ac:dyDescent="0.2">
      <c r="B79" s="60"/>
      <c r="C79" s="60"/>
      <c r="D79" s="60"/>
      <c r="E79" s="60"/>
    </row>
    <row r="80" spans="2:5" ht="12.95" customHeight="1" x14ac:dyDescent="0.2">
      <c r="B80" s="52" t="s">
        <v>46</v>
      </c>
      <c r="C80" s="53"/>
      <c r="D80" s="53"/>
      <c r="E80" s="14">
        <f>+E25+E74</f>
        <v>14.269958000000001</v>
      </c>
    </row>
    <row r="81" spans="2:5" ht="12.95" customHeight="1" x14ac:dyDescent="0.2">
      <c r="B81" s="24" t="s">
        <v>57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2" customWidth="1"/>
    <col min="2" max="2" width="39" style="2" customWidth="1"/>
    <col min="3" max="14" width="16.1640625" style="45" customWidth="1"/>
    <col min="15" max="15" width="19.5" style="2" customWidth="1"/>
    <col min="16" max="16" width="11.6640625" style="2" customWidth="1"/>
    <col min="17" max="16384" width="9.33203125" style="2"/>
  </cols>
  <sheetData>
    <row r="2" spans="2:16" s="35" customFormat="1" ht="12.95" customHeight="1" x14ac:dyDescent="0.25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5" customHeight="1" x14ac:dyDescent="0.2">
      <c r="B3" s="46" t="s">
        <v>70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5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5" customHeight="1" x14ac:dyDescent="0.2">
      <c r="B6" s="39" t="s">
        <v>46</v>
      </c>
      <c r="C6" s="43">
        <f>+'January 2025'!$E$24+'January 2025'!$E$71</f>
        <v>14269958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2:16" ht="12.95" customHeight="1" x14ac:dyDescent="0.2">
      <c r="B7" s="39" t="s">
        <v>47</v>
      </c>
      <c r="C7" s="43">
        <f>+'January 2025'!$E$50</f>
        <v>2770257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2:16" ht="12.95" customHeight="1" x14ac:dyDescent="0.2">
      <c r="B8" s="48" t="s">
        <v>48</v>
      </c>
      <c r="C8" s="7">
        <f t="shared" ref="C8" si="0">SUM(C6:C7)</f>
        <v>17040215</v>
      </c>
      <c r="D8" s="7">
        <f t="shared" ref="D8:N8" si="1">SUM(D6:D7)</f>
        <v>0</v>
      </c>
      <c r="E8" s="7">
        <f t="shared" si="1"/>
        <v>0</v>
      </c>
      <c r="F8" s="7">
        <f t="shared" si="1"/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</row>
    <row r="9" spans="2:16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5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5" customHeight="1" x14ac:dyDescent="0.2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5" customHeight="1" x14ac:dyDescent="0.2">
      <c r="B12" s="46" t="s">
        <v>71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5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1.25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5" customHeight="1" x14ac:dyDescent="0.2">
      <c r="B15" s="4" t="s">
        <v>14</v>
      </c>
      <c r="C15" s="43">
        <f>+'January 2025'!$E6+'January 2025'!$E32</f>
        <v>254017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3">
        <f t="shared" ref="O15:O32" si="2">SUM(C15:N15)</f>
        <v>254017</v>
      </c>
      <c r="P15" s="43">
        <f>+(O15/O33)*100</f>
        <v>1.4906912852918814</v>
      </c>
    </row>
    <row r="16" spans="2:16" ht="12.95" customHeight="1" x14ac:dyDescent="0.2">
      <c r="B16" s="4" t="s">
        <v>15</v>
      </c>
      <c r="C16" s="43">
        <f>+'January 2025'!$E7+'January 2025'!$E33</f>
        <v>327131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3">
        <f t="shared" si="2"/>
        <v>327131</v>
      </c>
      <c r="P16" s="43">
        <f>+(O16/O33)*100</f>
        <v>1.9197586415429617</v>
      </c>
    </row>
    <row r="17" spans="1:16" ht="12.95" customHeight="1" x14ac:dyDescent="0.2">
      <c r="B17" s="4" t="s">
        <v>16</v>
      </c>
      <c r="C17" s="43">
        <f>+'January 2025'!$E8+'January 2025'!$E34</f>
        <v>14729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3">
        <f t="shared" si="2"/>
        <v>14729</v>
      </c>
      <c r="P17" s="43">
        <f>+(O17/O33)*100</f>
        <v>8.6436702823291842E-2</v>
      </c>
    </row>
    <row r="18" spans="1:16" ht="12.95" customHeight="1" x14ac:dyDescent="0.2">
      <c r="B18" s="4" t="s">
        <v>17</v>
      </c>
      <c r="C18" s="43">
        <f>+'January 2025'!$E9+'January 2025'!$E35</f>
        <v>283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3">
        <f t="shared" si="2"/>
        <v>283</v>
      </c>
      <c r="P18" s="43">
        <f>+(O18/O33)*100</f>
        <v>1.6607771674242375E-3</v>
      </c>
    </row>
    <row r="19" spans="1:16" ht="12.95" customHeight="1" x14ac:dyDescent="0.2">
      <c r="B19" s="4" t="s">
        <v>18</v>
      </c>
      <c r="C19" s="43">
        <f>+'January 2025'!$E10+'January 2025'!$E36</f>
        <v>719491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">
        <f t="shared" si="2"/>
        <v>719491</v>
      </c>
      <c r="P19" s="43">
        <f>+(O19/O33)*100</f>
        <v>4.22231174900082</v>
      </c>
    </row>
    <row r="20" spans="1:16" ht="12.95" customHeight="1" x14ac:dyDescent="0.2">
      <c r="B20" s="4" t="s">
        <v>19</v>
      </c>
      <c r="C20" s="43">
        <f>+'January 2025'!$E11+'January 2025'!$E37</f>
        <v>16630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3">
        <f t="shared" si="2"/>
        <v>16630</v>
      </c>
      <c r="P20" s="43">
        <f>+(O20/O33)*100</f>
        <v>9.7592665350759944E-2</v>
      </c>
    </row>
    <row r="21" spans="1:16" ht="12.95" customHeight="1" x14ac:dyDescent="0.2">
      <c r="B21" s="4" t="s">
        <v>20</v>
      </c>
      <c r="C21" s="43">
        <f>+'January 2025'!$E12+'January 2025'!$E38</f>
        <v>1053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3">
        <f t="shared" si="2"/>
        <v>1053</v>
      </c>
      <c r="P21" s="43">
        <f>+(O21/O33)*100</f>
        <v>6.1794994957516669E-3</v>
      </c>
    </row>
    <row r="22" spans="1:16" ht="12.95" customHeight="1" x14ac:dyDescent="0.2">
      <c r="B22" s="20" t="s">
        <v>29</v>
      </c>
      <c r="C22" s="43">
        <f>+'January 2025'!$E13+'January 2025'!$E39</f>
        <v>812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3">
        <f t="shared" si="2"/>
        <v>812</v>
      </c>
      <c r="P22" s="43">
        <f>+(O22/O33)*100</f>
        <v>4.7651980916907444E-3</v>
      </c>
    </row>
    <row r="23" spans="1:16" ht="12.95" customHeight="1" x14ac:dyDescent="0.2">
      <c r="B23" s="4" t="s">
        <v>21</v>
      </c>
      <c r="C23" s="43">
        <f>+'January 2025'!$E14+'January 2025'!$E40</f>
        <v>1642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3">
        <f t="shared" si="2"/>
        <v>1642</v>
      </c>
      <c r="P23" s="43">
        <f>+(O23/O33)*100</f>
        <v>9.6360286533943382E-3</v>
      </c>
    </row>
    <row r="24" spans="1:16" ht="12.95" customHeight="1" x14ac:dyDescent="0.2">
      <c r="B24" s="4" t="s">
        <v>22</v>
      </c>
      <c r="C24" s="43">
        <f>+'January 2025'!$E15+'January 2025'!$E41</f>
        <v>2994169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3">
        <f t="shared" si="2"/>
        <v>2994169</v>
      </c>
      <c r="P24" s="43">
        <f>+(O24/O33)*100</f>
        <v>17.571192616994562</v>
      </c>
    </row>
    <row r="25" spans="1:16" ht="12.95" customHeight="1" x14ac:dyDescent="0.2">
      <c r="B25" s="4" t="s">
        <v>23</v>
      </c>
      <c r="C25" s="43">
        <f>+'January 2025'!$E16+'January 2025'!$E42</f>
        <v>632200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3">
        <f t="shared" si="2"/>
        <v>632200</v>
      </c>
      <c r="P25" s="43">
        <f>+(O25/O33)*100</f>
        <v>3.7100470856735082</v>
      </c>
    </row>
    <row r="26" spans="1:16" ht="12.95" customHeight="1" x14ac:dyDescent="0.2">
      <c r="B26" s="4" t="s">
        <v>24</v>
      </c>
      <c r="C26" s="43">
        <f>+'January 2025'!$E17+'January 2025'!$E43</f>
        <v>10539044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3">
        <f t="shared" si="2"/>
        <v>10539044</v>
      </c>
      <c r="P26" s="43">
        <f>+(O26/O33)*100</f>
        <v>61.848069405227577</v>
      </c>
    </row>
    <row r="27" spans="1:16" ht="12.95" customHeight="1" x14ac:dyDescent="0.2">
      <c r="B27" s="4" t="s">
        <v>25</v>
      </c>
      <c r="C27" s="43">
        <f>+'January 2025'!$E18+'January 2025'!$E44</f>
        <v>27516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">
        <f t="shared" si="2"/>
        <v>27516</v>
      </c>
      <c r="P27" s="43">
        <f>+(O27/O33)*100</f>
        <v>0.16147683582630853</v>
      </c>
    </row>
    <row r="28" spans="1:16" ht="12.95" customHeight="1" x14ac:dyDescent="0.2">
      <c r="B28" s="20" t="s">
        <v>31</v>
      </c>
      <c r="C28" s="43">
        <f>+'January 2025'!$E19+'January 2025'!$E45</f>
        <v>810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3">
        <f t="shared" si="2"/>
        <v>810</v>
      </c>
      <c r="P28" s="43">
        <f>+(O28/O33)*100</f>
        <v>4.7534611505782058E-3</v>
      </c>
    </row>
    <row r="29" spans="1:16" ht="12.95" customHeight="1" x14ac:dyDescent="0.2">
      <c r="A29" s="12"/>
      <c r="B29" s="20" t="s">
        <v>33</v>
      </c>
      <c r="C29" s="43">
        <f>+'January 2025'!$E20+'January 2025'!$E46</f>
        <v>53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3">
        <f t="shared" si="2"/>
        <v>53</v>
      </c>
      <c r="P29" s="43">
        <f>+(O29/O33)*100</f>
        <v>3.1102893948227765E-4</v>
      </c>
    </row>
    <row r="30" spans="1:16" ht="12.95" customHeight="1" x14ac:dyDescent="0.2">
      <c r="B30" s="4" t="s">
        <v>26</v>
      </c>
      <c r="C30" s="43">
        <f>+'January 2025'!$E21+'January 2025'!$E47</f>
        <v>1468272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3">
        <f t="shared" si="2"/>
        <v>1468272</v>
      </c>
      <c r="P30" s="43">
        <f>+(O30/O33)*100</f>
        <v>8.6165110005947696</v>
      </c>
    </row>
    <row r="31" spans="1:16" ht="12.95" customHeight="1" x14ac:dyDescent="0.2">
      <c r="B31" s="4" t="s">
        <v>27</v>
      </c>
      <c r="C31" s="43">
        <f>+'January 2025'!$E22+'January 2025'!$E48</f>
        <v>27037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3">
        <f t="shared" si="2"/>
        <v>27037</v>
      </c>
      <c r="P31" s="43">
        <f>+(O31/O33)*100</f>
        <v>0.15866583842985549</v>
      </c>
    </row>
    <row r="32" spans="1:16" ht="12.95" customHeight="1" x14ac:dyDescent="0.2">
      <c r="B32" s="27" t="s">
        <v>72</v>
      </c>
      <c r="C32" s="43">
        <f>+'January 2025'!$E23+'January 2025'!$E49</f>
        <v>15326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3">
        <f t="shared" si="2"/>
        <v>15326</v>
      </c>
      <c r="P32" s="43">
        <f>+(O32/O33)*100</f>
        <v>8.9940179745384666E-2</v>
      </c>
    </row>
    <row r="33" spans="2:16" ht="12.95" customHeight="1" x14ac:dyDescent="0.2">
      <c r="B33" s="48" t="s">
        <v>48</v>
      </c>
      <c r="C33" s="7">
        <f t="shared" ref="C33" si="3">SUM(C15:C32)</f>
        <v>17040215</v>
      </c>
      <c r="D33" s="7">
        <f t="shared" ref="D33:N33" si="4">SUM(D15:D32)</f>
        <v>0</v>
      </c>
      <c r="E33" s="7">
        <f t="shared" si="4"/>
        <v>0</v>
      </c>
      <c r="F33" s="7">
        <f t="shared" si="4"/>
        <v>0</v>
      </c>
      <c r="G33" s="7">
        <f t="shared" si="4"/>
        <v>0</v>
      </c>
      <c r="H33" s="7">
        <f t="shared" si="4"/>
        <v>0</v>
      </c>
      <c r="I33" s="7">
        <f t="shared" si="4"/>
        <v>0</v>
      </c>
      <c r="J33" s="7">
        <f t="shared" si="4"/>
        <v>0</v>
      </c>
      <c r="K33" s="7">
        <f t="shared" si="4"/>
        <v>0</v>
      </c>
      <c r="L33" s="7">
        <f t="shared" si="4"/>
        <v>0</v>
      </c>
      <c r="M33" s="7">
        <f t="shared" si="4"/>
        <v>0</v>
      </c>
      <c r="N33" s="7">
        <f t="shared" si="4"/>
        <v>0</v>
      </c>
      <c r="O33" s="7">
        <f t="shared" ref="O33:P33" si="5">SUM(O15:O32)</f>
        <v>17040215</v>
      </c>
      <c r="P33" s="7">
        <f t="shared" si="5"/>
        <v>100</v>
      </c>
    </row>
    <row r="34" spans="2:16" ht="12.95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5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5" customHeight="1" x14ac:dyDescent="0.2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5" customHeight="1" x14ac:dyDescent="0.2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5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1.25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5" customHeight="1" x14ac:dyDescent="0.2">
      <c r="B40" s="45" t="s">
        <v>24</v>
      </c>
      <c r="C40" s="54">
        <f t="shared" ref="C40" si="6">+(C26/C8)*100</f>
        <v>61.848069405227577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2:16" ht="12.95" customHeight="1" x14ac:dyDescent="0.2">
      <c r="B41" s="45" t="s">
        <v>22</v>
      </c>
      <c r="C41" s="54">
        <f t="shared" ref="C41" si="7">+(C24/C8)*100</f>
        <v>17.571192616994562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2:16" ht="12.95" customHeight="1" x14ac:dyDescent="0.2">
      <c r="B42" s="49" t="s">
        <v>53</v>
      </c>
      <c r="C42" s="55">
        <f t="shared" ref="C42" si="8">100-C40-C41</f>
        <v>20.580737977777861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2:16" ht="12.95" customHeight="1" x14ac:dyDescent="0.2">
      <c r="B43" s="24" t="s">
        <v>54</v>
      </c>
      <c r="C43" s="56">
        <f t="shared" ref="C43:N43" si="9">SUM(C40:C42)</f>
        <v>100</v>
      </c>
      <c r="D43" s="56">
        <f t="shared" si="9"/>
        <v>0</v>
      </c>
      <c r="E43" s="56">
        <f t="shared" si="9"/>
        <v>0</v>
      </c>
      <c r="F43" s="56">
        <f t="shared" si="9"/>
        <v>0</v>
      </c>
      <c r="G43" s="56">
        <f t="shared" si="9"/>
        <v>0</v>
      </c>
      <c r="H43" s="56">
        <f t="shared" si="9"/>
        <v>0</v>
      </c>
      <c r="I43" s="56">
        <f t="shared" si="9"/>
        <v>0</v>
      </c>
      <c r="J43" s="56">
        <f t="shared" si="9"/>
        <v>0</v>
      </c>
      <c r="K43" s="56">
        <f t="shared" si="9"/>
        <v>0</v>
      </c>
      <c r="L43" s="56">
        <f t="shared" si="9"/>
        <v>0</v>
      </c>
      <c r="M43" s="56">
        <f t="shared" si="9"/>
        <v>0</v>
      </c>
      <c r="N43" s="56">
        <f t="shared" si="9"/>
        <v>0</v>
      </c>
    </row>
    <row r="45" spans="2:16" s="42" customFormat="1" ht="12.95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5" customHeight="1" x14ac:dyDescent="0.2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5" customHeight="1" x14ac:dyDescent="0.2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5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5" customHeight="1" x14ac:dyDescent="0.2">
      <c r="B50" s="39" t="s">
        <v>56</v>
      </c>
      <c r="C50" s="43">
        <f>+('January 2025'!$E$24/'2025'!C8)*100</f>
        <v>83.742828362200825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2:14" ht="12.95" customHeight="1" x14ac:dyDescent="0.2">
      <c r="B51" s="39" t="s">
        <v>57</v>
      </c>
      <c r="C51" s="43">
        <f>+('January 2025'!$E$50/'2025'!C8)*100</f>
        <v>16.257171637799171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2:14" ht="12.95" customHeight="1" x14ac:dyDescent="0.2">
      <c r="B52" s="50" t="s">
        <v>58</v>
      </c>
      <c r="C52" s="57">
        <f>+('January 2025'!$E$73/'2025'!C8)*100</f>
        <v>0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2:14" ht="12.95" customHeight="1" x14ac:dyDescent="0.2">
      <c r="B53" s="24" t="s">
        <v>54</v>
      </c>
      <c r="C53" s="19">
        <f t="shared" ref="C53:N53" si="10">SUM(C50:C52)</f>
        <v>100</v>
      </c>
      <c r="D53" s="19">
        <f t="shared" si="10"/>
        <v>0</v>
      </c>
      <c r="E53" s="19">
        <f t="shared" si="10"/>
        <v>0</v>
      </c>
      <c r="F53" s="19">
        <f t="shared" si="10"/>
        <v>0</v>
      </c>
      <c r="G53" s="19">
        <f t="shared" si="10"/>
        <v>0</v>
      </c>
      <c r="H53" s="19">
        <f t="shared" si="10"/>
        <v>0</v>
      </c>
      <c r="I53" s="19">
        <f t="shared" si="10"/>
        <v>0</v>
      </c>
      <c r="J53" s="19">
        <f t="shared" si="10"/>
        <v>0</v>
      </c>
      <c r="K53" s="19">
        <f t="shared" si="10"/>
        <v>0</v>
      </c>
      <c r="L53" s="19">
        <f t="shared" si="10"/>
        <v>0</v>
      </c>
      <c r="M53" s="19">
        <f t="shared" si="10"/>
        <v>0</v>
      </c>
      <c r="N53" s="19">
        <f t="shared" si="10"/>
        <v>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Chart 2025</vt:lpstr>
      <vt:lpstr>January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2025-02-25T11:02:50Z</dcterms:modified>
</cp:coreProperties>
</file>