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C6A6311-8705-451A-A7D5-C537A124502F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graf. prikaz 2025" sheetId="1" r:id="rId1"/>
    <sheet name="siječanj 2025" sheetId="37" r:id="rId2"/>
    <sheet name="veljača 2025" sheetId="38" r:id="rId3"/>
    <sheet name="ožujak 2025" sheetId="39" r:id="rId4"/>
    <sheet name="travanj 2025" sheetId="40" r:id="rId5"/>
    <sheet name="svibanj 2025" sheetId="41" r:id="rId6"/>
    <sheet name="lipanj 2025" sheetId="42" r:id="rId7"/>
    <sheet name="srpanj 2025" sheetId="43" r:id="rId8"/>
    <sheet name="kolovoz 2025" sheetId="44" r:id="rId9"/>
    <sheet name="rujan 2025" sheetId="45" r:id="rId10"/>
    <sheet name="2025" sheetId="2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45" l="1"/>
  <c r="E24" i="45"/>
  <c r="K16" i="27" l="1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4" i="45"/>
  <c r="E73" i="45"/>
  <c r="E51" i="45"/>
  <c r="E81" i="45" s="1"/>
  <c r="E25" i="45"/>
  <c r="E80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3"/>
  <c r="E73" i="43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2"/>
  <c r="E74" i="42" s="1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 l="1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33" i="27" s="1"/>
  <c r="D7" i="27"/>
  <c r="D8" i="27" s="1"/>
  <c r="D6" i="27"/>
  <c r="E74" i="38"/>
  <c r="E73" i="38"/>
  <c r="E50" i="38"/>
  <c r="E51" i="38" s="1"/>
  <c r="E81" i="38" s="1"/>
  <c r="E24" i="38"/>
  <c r="E25" i="38" s="1"/>
  <c r="E80" i="38" s="1"/>
  <c r="M43" i="27"/>
  <c r="G8" i="27"/>
  <c r="F33" i="27"/>
  <c r="E33" i="27"/>
  <c r="G33" i="27"/>
  <c r="I33" i="27"/>
  <c r="L33" i="27"/>
  <c r="M33" i="27"/>
  <c r="N33" i="27"/>
  <c r="F8" i="27"/>
  <c r="I8" i="27"/>
  <c r="K8" i="27"/>
  <c r="L8" i="27"/>
  <c r="M8" i="27"/>
  <c r="N8" i="27"/>
  <c r="C16" i="27"/>
  <c r="C17" i="27"/>
  <c r="C18" i="27"/>
  <c r="O18" i="27" s="1"/>
  <c r="C19" i="27"/>
  <c r="C20" i="27"/>
  <c r="O20" i="27" s="1"/>
  <c r="C21" i="27"/>
  <c r="C22" i="27"/>
  <c r="C23" i="27"/>
  <c r="C24" i="27"/>
  <c r="O24" i="27" s="1"/>
  <c r="C25" i="27"/>
  <c r="C26" i="27"/>
  <c r="O26" i="27" s="1"/>
  <c r="C27" i="27"/>
  <c r="C28" i="27"/>
  <c r="C29" i="27"/>
  <c r="C30" i="27"/>
  <c r="C31" i="27"/>
  <c r="C32" i="27"/>
  <c r="O32" i="27" s="1"/>
  <c r="C15" i="27"/>
  <c r="O30" i="27"/>
  <c r="O16" i="27"/>
  <c r="E73" i="37"/>
  <c r="E50" i="37"/>
  <c r="C7" i="27" s="1"/>
  <c r="C8" i="27" s="1"/>
  <c r="E24" i="37"/>
  <c r="C6" i="27"/>
  <c r="E51" i="37"/>
  <c r="E81" i="37" s="1"/>
  <c r="E74" i="37"/>
  <c r="O28" i="27"/>
  <c r="O22" i="27"/>
  <c r="E25" i="37"/>
  <c r="E80" i="37" s="1"/>
  <c r="K51" i="27" l="1"/>
  <c r="K40" i="27"/>
  <c r="K52" i="27"/>
  <c r="K50" i="27"/>
  <c r="K41" i="27"/>
  <c r="C52" i="27"/>
  <c r="C40" i="27"/>
  <c r="C51" i="27"/>
  <c r="C33" i="27"/>
  <c r="C41" i="27"/>
  <c r="C50" i="27"/>
  <c r="C53" i="27" s="1"/>
  <c r="O15" i="27"/>
  <c r="D53" i="27"/>
  <c r="E53" i="27"/>
  <c r="G53" i="27"/>
  <c r="N53" i="27"/>
  <c r="L53" i="27"/>
  <c r="H33" i="27"/>
  <c r="M53" i="27"/>
  <c r="F53" i="27"/>
  <c r="I53" i="27"/>
  <c r="J33" i="27"/>
  <c r="O31" i="27"/>
  <c r="O29" i="27"/>
  <c r="O27" i="27"/>
  <c r="O23" i="27"/>
  <c r="O21" i="27"/>
  <c r="K33" i="27"/>
  <c r="K53" i="27"/>
  <c r="I43" i="27"/>
  <c r="O25" i="27"/>
  <c r="O19" i="27"/>
  <c r="O17" i="27"/>
  <c r="H8" i="27"/>
  <c r="K42" i="27" l="1"/>
  <c r="K43" i="27" s="1"/>
  <c r="G43" i="27"/>
  <c r="C42" i="27"/>
  <c r="C43" i="27" s="1"/>
  <c r="N43" i="27"/>
  <c r="F43" i="27"/>
  <c r="L43" i="27"/>
  <c r="E43" i="27"/>
  <c r="D43" i="27"/>
  <c r="O33" i="27"/>
  <c r="P26" i="27" s="1"/>
  <c r="P28" i="27" l="1"/>
  <c r="P21" i="27"/>
  <c r="P19" i="27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3" i="27"/>
  <c r="J8" i="27"/>
  <c r="J53" i="27" l="1"/>
  <c r="P33" i="27"/>
  <c r="J43" i="27" l="1"/>
</calcChain>
</file>

<file path=xl/sharedStrings.xml><?xml version="1.0" encoding="utf-8"?>
<sst xmlns="http://schemas.openxmlformats.org/spreadsheetml/2006/main" count="1269" uniqueCount="111">
  <si>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</si>
  <si>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</si>
  <si>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</si>
  <si>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</si>
  <si>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</si>
  <si>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</si>
  <si>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</si>
  <si>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</si>
  <si>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</si>
  <si>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</si>
  <si>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</si>
  <si>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</si>
  <si>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</si>
  <si>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</si>
  <si>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</si>
  <si>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</si>
  <si>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</si>
  <si>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</si>
  <si>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</si>
  <si>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</si>
  <si>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</si>
  <si>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</si>
  <si>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</si>
  <si>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</si>
  <si>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</si>
  <si>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</si>
  <si>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</si>
  <si>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</si>
  <si>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</si>
  <si>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</si>
  <si>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</si>
  <si>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</si>
  <si>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</si>
  <si>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</si>
  <si>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</si>
  <si>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</si>
  <si>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</si>
  <si>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</si>
  <si>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</si>
  <si>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</si>
  <si>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</si>
  <si>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</si>
  <si>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</si>
  <si>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</si>
  <si>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</si>
  <si>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</si>
  <si>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</si>
  <si>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</si>
  <si>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</si>
  <si>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</si>
  <si>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</si>
  <si>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</si>
  <si>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</si>
  <si>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</si>
  <si>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</si>
  <si>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</si>
  <si>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</si>
  <si>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</si>
  <si>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</si>
  <si>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</si>
  <si>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</si>
  <si>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</si>
  <si>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</si>
  <si>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</si>
  <si>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</si>
  <si>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</si>
  <si>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</si>
  <si>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</si>
  <si>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</si>
  <si>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</si>
  <si>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Otkupljeni čekovi koji glase na stranu valutu u siječnju 2025.</t>
  </si>
  <si>
    <t>Ukupan promet ovlaštenih mjenjača u siječnju 2025.</t>
  </si>
  <si>
    <t>Promet ovlaštenih mjenjača u 2025.</t>
  </si>
  <si>
    <t>Otkupljeni čekovi koji glase na stranu valutu u veljači 2025.</t>
  </si>
  <si>
    <t>Ukupan promet ovlaštenih mjenjača u veljači 2025.</t>
  </si>
  <si>
    <t>Otkupljeni čekovi koji glase na stranu valutu u ožujku 2025.</t>
  </si>
  <si>
    <t>Ukupan promet ovlaštenih mjenjača u ožujku 2025.</t>
  </si>
  <si>
    <t>Otkupljen strani gotov novac u siječnju 2025.</t>
  </si>
  <si>
    <t>Prodan strani gotov novac u siječnju 2025.</t>
  </si>
  <si>
    <t>Otkupljen strani gotov novac u veljači 2025.</t>
  </si>
  <si>
    <t>Prodan strani gotov novac u veljači 2025.</t>
  </si>
  <si>
    <t>Otkupljen strani gotov novac u ožujku 2025.</t>
  </si>
  <si>
    <t>Prodan strani gotov novac u ožujku 2025.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</si>
  <si>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</si>
  <si>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</si>
  <si>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</si>
  <si>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</si>
  <si>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Otkupljen strani gotov novac u travnju 2025.</t>
  </si>
  <si>
    <t>Prodan strani gotov novac u travnju 2025.</t>
  </si>
  <si>
    <t>Otkupljeni čekovi koji glase na stranu valutu u travnju 2025.</t>
  </si>
  <si>
    <t>Ukupan promet ovlaštenih mjenjača u travnju 2025.</t>
  </si>
  <si>
    <t>Otkupljen strani gotov novac u svibnju 2025.</t>
  </si>
  <si>
    <t>Prodan strani gotov novac u svibnju 2025.</t>
  </si>
  <si>
    <t>Otkupljeni čekovi koji glase na stranu valutu u svibnju 2025.</t>
  </si>
  <si>
    <t>Ukupan promet ovlaštenih mjenjača u svibnju 2025.</t>
  </si>
  <si>
    <t>Otkupljen strani gotov novac u lipnju 2025.</t>
  </si>
  <si>
    <t>Prodan strani gotov novac u lipnju 2025.</t>
  </si>
  <si>
    <t>Otkupljeni čekovi koji glase na stranu valutu u lipnju 2025.</t>
  </si>
  <si>
    <t>Ukupan promet ovlaštenih mjenjača u lipnju 2025.</t>
  </si>
  <si>
    <t>Prodan strani gotov novac u srpnju 2025.</t>
  </si>
  <si>
    <t>Otkupljen strani gotov novac u srpnju 2025.</t>
  </si>
  <si>
    <t>Otkupljeni čekovi koji glase na stranu valutu u srpnju 2025.</t>
  </si>
  <si>
    <t>Ukupan promet ovlaštenih mjenjača u srpnju 2025.</t>
  </si>
  <si>
    <t>Otkupljen strani gotov novac u kolovozu 2025.</t>
  </si>
  <si>
    <t>Prodan strani gotov novac u kolovozu 2025.</t>
  </si>
  <si>
    <t>Otkupljeni čekovi koji glase na stranu valutu u kolovozu 2025.</t>
  </si>
  <si>
    <t>Ukupan promet ovlaštenih mjenjača u kolovozu 2025.</t>
  </si>
  <si>
    <t>Otkupljen strani gotov novac u rujnu 2025.</t>
  </si>
  <si>
    <t>Prodan strani gotov novac u rujnu 2025.</t>
  </si>
  <si>
    <t>Otkupljeni čekovi koji glase na stranu valutu u rujnu 2025.</t>
  </si>
  <si>
    <t>Ukupan promet ovlaštenih mjenjača u rujnu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</si>
</sst>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2025.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D-47D1-9E4D-2CA3BB414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D-47D1-9E4D-2CA3BB414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D-47D1-9E4D-2CA3BB414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D-47D1-9E4D-2CA3BB414EE3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D-47D1-9E4D-2CA3BB414EE3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D-47D1-9E4D-2CA3BB414E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D-47D1-9E4D-2CA3BB414E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D-47D1-9E4D-2CA3BB414E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D-47D1-9E4D-2CA3BB41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F-4444-9374-155CA64C7F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F-4444-9374-155CA64C7F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F-4444-9374-155CA64C7F7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F-4444-9374-155CA64C7F7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F-4444-9374-155CA64C7F7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F-4444-9374-155CA64C7F7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CF-4444-9374-155CA64C7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B-4275-9531-D2270A8E7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B-4275-9531-D2270A8E7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BB-4275-9531-D2270A8E7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B-4275-9531-D2270A8E7E9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B-4275-9531-D2270A8E7E9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B-4275-9531-D2270A8E7E9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B-4275-9531-D2270A8E7E9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B-4275-9531-D2270A8E7E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B-4275-9531-D2270A8E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E72-8094-7CA7329EE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E72-8094-7CA7329EE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E72-8094-7CA7329EE0B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4-4E72-8094-7CA7329EE0B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4-4E72-8094-7CA7329EE0B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4-4E72-8094-7CA7329EE0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4-4E72-8094-7CA7329EE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B-4A32-98B6-19DC33E66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B-4A32-98B6-19DC33E66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B-4A32-98B6-19DC33E66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0B-4A32-98B6-19DC33E6693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32-98B6-19DC33E6693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B-4A32-98B6-19DC33E6693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B-4A32-98B6-19DC33E6693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B-4A32-98B6-19DC33E669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A32-98B6-19DC33E6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E-441D-9AC5-2F3D10553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E-441D-9AC5-2F3D10553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E-441D-9AC5-2F3D105534F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E-441D-9AC5-2F3D105534F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E-441D-9AC5-2F3D105534F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E-441D-9AC5-2F3D105534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E-441D-9AC5-2F3D10553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F-431F-90FE-3A51A9503D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F-431F-90FE-3A51A9503D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3F-431F-90FE-3A51A9503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3F-431F-90FE-3A51A9503D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31F-90FE-3A51A9503D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31F-90FE-3A51A9503D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31F-90FE-3A51A9503D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F-431F-90FE-3A51A9503D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F-431F-90FE-3A51A95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876-9CDC-FC7889CBE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7-4876-9CDC-FC7889CBE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7-4876-9CDC-FC7889CBE78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7-4876-9CDC-FC7889CBE78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7-4876-9CDC-FC7889CBE78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7-4876-9CDC-FC7889CBE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7-4876-9CDC-FC7889CBE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BB3-8341-A31EE22FF8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5-4BB3-8341-A31EE22FF8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45-4BB3-8341-A31EE22FF8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BB3-8341-A31EE22FF8F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5-4BB3-8341-A31EE22FF8F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5-4BB3-8341-A31EE22FF8F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5-4BB3-8341-A31EE22FF8F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45-4BB3-8341-A31EE22FF8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45-4BB3-8341-A31EE22F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srpnju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A-4947-B8E0-A1F85C5336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8A-4947-B8E0-A1F85C5336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8A-4947-B8E0-A1F85C53362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947-B8E0-A1F85C53362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947-B8E0-A1F85C53362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A-4947-B8E0-A1F85C5336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947-B8E0-A1F85C533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1-4A8B-8D24-4F1740688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1-4A8B-8D24-4F1740688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1-4A8B-8D24-4F1740688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1-4A8B-8D24-4F1740688C64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A8B-8D24-4F1740688C6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A8B-8D24-4F1740688C6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1-4A8B-8D24-4F1740688C6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A8B-8D24-4F1740688C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01-4A8B-8D24-4F174068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kolovozu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0-4E59-AB20-6BC2BAAB5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0-4E59-AB20-6BC2BAAB5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30-4E59-AB20-6BC2BAAB5E3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0-4E59-AB20-6BC2BAAB5E3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0-4E59-AB20-6BC2BAAB5E3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0-4E59-AB20-6BC2BAAB5E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30-4E59-AB20-6BC2BAAB5E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2-421F-BD8B-0B0FB33F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2-421F-BD8B-0B0FB33F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2-421F-BD8B-0B0FB33F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2-421F-BD8B-0B0FB33F4A7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21F-BD8B-0B0FB33F4A7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2-421F-BD8B-0B0FB33F4A7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2-421F-BD8B-0B0FB33F4A7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2-421F-BD8B-0B0FB33F4A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2-421F-BD8B-0B0FB33F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rujnu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9C-470A-864E-74A4C4F3E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9C-470A-864E-74A4C4F3E0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9C-470A-864E-74A4C4F3E07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C-470A-864E-74A4C4F3E07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C-470A-864E-74A4C4F3E07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9C-470A-864E-74A4C4F3E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9C-470A-864E-74A4C4F3E0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2-40C6-8EFC-9FC45633E0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2-40C6-8EFC-9FC45633E0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2-40C6-8EFC-9FC45633E0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2-40C6-8EFC-9FC45633E02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2-40C6-8EFC-9FC45633E02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72-40C6-8EFC-9FC45633E02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2-40C6-8EFC-9FC45633E02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72-40C6-8EFC-9FC45633E0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2-40C6-8EFC-9FC45633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'2025'!$B$42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3-44B3-BA09-56D7BA756E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3.2019196943905488</c:v>
                </c:pt>
                <c:pt idx="1">
                  <c:v>2.633734471069257</c:v>
                </c:pt>
                <c:pt idx="2">
                  <c:v>0.46298824459291993</c:v>
                </c:pt>
                <c:pt idx="3">
                  <c:v>2.4908877485358374E-2</c:v>
                </c:pt>
                <c:pt idx="4">
                  <c:v>4.9724304748181547</c:v>
                </c:pt>
                <c:pt idx="5">
                  <c:v>0.17480984676337516</c:v>
                </c:pt>
                <c:pt idx="6">
                  <c:v>2.1218864556314297E-2</c:v>
                </c:pt>
                <c:pt idx="7">
                  <c:v>3.6913031433549316E-3</c:v>
                </c:pt>
                <c:pt idx="8">
                  <c:v>2.3786391034914894E-2</c:v>
                </c:pt>
                <c:pt idx="9">
                  <c:v>19.108922904772761</c:v>
                </c:pt>
                <c:pt idx="10">
                  <c:v>4.9693436370794357</c:v>
                </c:pt>
                <c:pt idx="11">
                  <c:v>55.090818282107122</c:v>
                </c:pt>
                <c:pt idx="12">
                  <c:v>0.1601833322283723</c:v>
                </c:pt>
                <c:pt idx="13">
                  <c:v>9.4534002556314525E-3</c:v>
                </c:pt>
                <c:pt idx="14">
                  <c:v>1.6127678885682155E-4</c:v>
                </c:pt>
                <c:pt idx="15">
                  <c:v>8.5056320467352791</c:v>
                </c:pt>
                <c:pt idx="16">
                  <c:v>0.53971987008806299</c:v>
                </c:pt>
                <c:pt idx="17">
                  <c:v>9.6277082090279048E-2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20E-8EBD-9C654A7F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20E-8EBD-9C654A7F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20E-8EBD-9C654A7F9A5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B-420E-8EBD-9C654A7F9A5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20E-8EBD-9C654A7F9A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B-420E-8EBD-9C654A7F9A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B-420E-8EBD-9C654A7F9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577F71E-2EB0-4975-AEC8-0439A07FC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494516B-81FB-4C4B-8EC7-34C8AE716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F452D0F-2D8E-4EE8-AD23-0662290D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7E2A019-C816-4D51-BFAF-555D1F7C4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61B310C-C819-420B-AD91-7D7BB5B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1CB378B-3E12-427E-884E-1B5F0157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07BFEB-BB1D-422A-B832-A2074577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87090E-6F7A-467E-961B-9FBE4E13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74D0DB-C0C1-474E-8013-C809E650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2D1D4E0-0AFE-48CB-8DFD-3B744281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D904B5-24C4-469F-A6D6-B32ADE379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FA7B1B-AD65-4A87-9C87-44A435AE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FCD7CB4-9CBD-4E21-896C-854B7D2B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E53B56-1FCD-4FC7-AAF5-8CBC3003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245FCC-B242-485B-B9EC-783ED85B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C8E3141-CD3D-43A0-85DF-986A2CB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M12" sqref="M12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3262-100E-44C8-AD72-BC2F5823BF42}">
  <dimension ref="B2:Q81"/>
  <sheetViews>
    <sheetView showGridLines="0" zoomScale="85" zoomScaleNormal="85" workbookViewId="0">
      <selection activeCell="H25" sqref="H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1387451</v>
      </c>
      <c r="E6" s="66">
        <v>744988</v>
      </c>
    </row>
    <row r="7" spans="2:5" ht="12.95" customHeight="1" x14ac:dyDescent="0.2">
      <c r="B7" s="30" t="s">
        <v>3</v>
      </c>
      <c r="C7" s="30" t="s">
        <v>17</v>
      </c>
      <c r="D7" s="66">
        <v>877580</v>
      </c>
      <c r="E7" s="66">
        <v>522459</v>
      </c>
    </row>
    <row r="8" spans="2:5" ht="12.95" customHeight="1" x14ac:dyDescent="0.2">
      <c r="B8" s="30" t="s">
        <v>4</v>
      </c>
      <c r="C8" s="30" t="s">
        <v>18</v>
      </c>
      <c r="D8" s="66">
        <v>2165250</v>
      </c>
      <c r="E8" s="66">
        <v>82530</v>
      </c>
    </row>
    <row r="9" spans="2:5" ht="12.95" customHeight="1" x14ac:dyDescent="0.2">
      <c r="B9" s="30" t="s">
        <v>5</v>
      </c>
      <c r="C9" s="30" t="s">
        <v>19</v>
      </c>
      <c r="D9" s="66">
        <v>80300</v>
      </c>
      <c r="E9" s="66">
        <v>9354</v>
      </c>
    </row>
    <row r="10" spans="2:5" ht="12.95" customHeight="1" x14ac:dyDescent="0.2">
      <c r="B10" s="30" t="s">
        <v>6</v>
      </c>
      <c r="C10" s="30" t="s">
        <v>20</v>
      </c>
      <c r="D10" s="66">
        <v>202474508</v>
      </c>
      <c r="E10" s="66">
        <v>490788</v>
      </c>
    </row>
    <row r="11" spans="2:5" ht="12.95" customHeight="1" x14ac:dyDescent="0.2">
      <c r="B11" s="30" t="s">
        <v>7</v>
      </c>
      <c r="C11" s="30" t="s">
        <v>21</v>
      </c>
      <c r="D11" s="66">
        <v>9130000</v>
      </c>
      <c r="E11" s="66">
        <v>50195</v>
      </c>
    </row>
    <row r="12" spans="2:5" ht="12.95" customHeight="1" x14ac:dyDescent="0.2">
      <c r="B12" s="30" t="s">
        <v>8</v>
      </c>
      <c r="C12" s="30" t="s">
        <v>22</v>
      </c>
      <c r="D12" s="66">
        <v>87450</v>
      </c>
      <c r="E12" s="66">
        <v>6144</v>
      </c>
    </row>
    <row r="13" spans="2:5" ht="12.95" customHeight="1" x14ac:dyDescent="0.2">
      <c r="B13" s="30" t="s">
        <v>35</v>
      </c>
      <c r="C13" s="30" t="s">
        <v>36</v>
      </c>
      <c r="D13" s="66">
        <v>8100</v>
      </c>
      <c r="E13" s="66">
        <v>54</v>
      </c>
    </row>
    <row r="14" spans="2:5" ht="12.95" customHeight="1" x14ac:dyDescent="0.2">
      <c r="B14" s="30" t="s">
        <v>9</v>
      </c>
      <c r="C14" s="30" t="s">
        <v>23</v>
      </c>
      <c r="D14" s="66">
        <v>35710</v>
      </c>
      <c r="E14" s="66">
        <v>2352</v>
      </c>
    </row>
    <row r="15" spans="2:5" ht="12.95" customHeight="1" x14ac:dyDescent="0.2">
      <c r="B15" s="30" t="s">
        <v>10</v>
      </c>
      <c r="C15" s="30" t="s">
        <v>24</v>
      </c>
      <c r="D15" s="66">
        <v>2938172</v>
      </c>
      <c r="E15" s="66">
        <v>3063035</v>
      </c>
    </row>
    <row r="16" spans="2:5" ht="12.95" customHeight="1" x14ac:dyDescent="0.2">
      <c r="B16" s="30" t="s">
        <v>11</v>
      </c>
      <c r="C16" s="30" t="s">
        <v>25</v>
      </c>
      <c r="D16" s="66">
        <v>581297</v>
      </c>
      <c r="E16" s="66">
        <v>638693</v>
      </c>
    </row>
    <row r="17" spans="2:17" ht="12.95" customHeight="1" x14ac:dyDescent="0.2">
      <c r="B17" s="30" t="s">
        <v>12</v>
      </c>
      <c r="C17" s="30" t="s">
        <v>26</v>
      </c>
      <c r="D17" s="66">
        <v>11106202</v>
      </c>
      <c r="E17" s="66">
        <v>9161119</v>
      </c>
    </row>
    <row r="18" spans="2:17" ht="12.95" customHeight="1" x14ac:dyDescent="0.2">
      <c r="B18" s="30" t="s">
        <v>13</v>
      </c>
      <c r="C18" s="30" t="s">
        <v>27</v>
      </c>
      <c r="D18" s="66">
        <v>1453340</v>
      </c>
      <c r="E18" s="66">
        <v>10095</v>
      </c>
    </row>
    <row r="19" spans="2:17" ht="12.95" customHeight="1" x14ac:dyDescent="0.2">
      <c r="B19" s="30" t="s">
        <v>37</v>
      </c>
      <c r="C19" s="30" t="s">
        <v>38</v>
      </c>
      <c r="D19" s="66">
        <v>6933</v>
      </c>
      <c r="E19" s="66">
        <v>1052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881783</v>
      </c>
      <c r="E21" s="66">
        <v>432548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443570</v>
      </c>
      <c r="E22" s="66">
        <v>95801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10667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111036</v>
      </c>
      <c r="E32" s="39">
        <v>63514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105000</v>
      </c>
      <c r="E33" s="39">
        <v>65608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701650</v>
      </c>
      <c r="E34" s="39">
        <v>29797</v>
      </c>
    </row>
    <row r="35" spans="2:17" ht="12.95" customHeight="1" x14ac:dyDescent="0.2">
      <c r="B35" s="30" t="s">
        <v>5</v>
      </c>
      <c r="C35" s="30" t="s">
        <v>19</v>
      </c>
      <c r="D35" s="39">
        <v>27400</v>
      </c>
      <c r="E35" s="39">
        <v>3776</v>
      </c>
    </row>
    <row r="36" spans="2:17" ht="12.95" customHeight="1" x14ac:dyDescent="0.2">
      <c r="B36" s="30" t="s">
        <v>6</v>
      </c>
      <c r="C36" s="30" t="s">
        <v>20</v>
      </c>
      <c r="D36" s="39">
        <v>165398508</v>
      </c>
      <c r="E36" s="39">
        <v>412028</v>
      </c>
    </row>
    <row r="37" spans="2:17" ht="12.95" customHeight="1" x14ac:dyDescent="0.2">
      <c r="B37" s="30" t="s">
        <v>7</v>
      </c>
      <c r="C37" s="30" t="s">
        <v>21</v>
      </c>
      <c r="D37" s="39">
        <v>3160000</v>
      </c>
      <c r="E37" s="39">
        <v>19030</v>
      </c>
    </row>
    <row r="38" spans="2:17" ht="12.95" customHeight="1" x14ac:dyDescent="0.2">
      <c r="B38" s="30" t="s">
        <v>8</v>
      </c>
      <c r="C38" s="30" t="s">
        <v>22</v>
      </c>
      <c r="D38" s="39">
        <v>26100</v>
      </c>
      <c r="E38" s="39">
        <v>2321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4010</v>
      </c>
      <c r="E40" s="39">
        <v>371</v>
      </c>
    </row>
    <row r="41" spans="2:17" ht="12.95" customHeight="1" x14ac:dyDescent="0.2">
      <c r="B41" s="30" t="s">
        <v>10</v>
      </c>
      <c r="C41" s="30" t="s">
        <v>24</v>
      </c>
      <c r="D41" s="39">
        <v>293880</v>
      </c>
      <c r="E41" s="39">
        <v>318751</v>
      </c>
    </row>
    <row r="42" spans="2:17" ht="12.95" customHeight="1" x14ac:dyDescent="0.2">
      <c r="B42" s="30" t="s">
        <v>11</v>
      </c>
      <c r="C42" s="30" t="s">
        <v>25</v>
      </c>
      <c r="D42" s="39">
        <v>184052</v>
      </c>
      <c r="E42" s="39">
        <v>217017</v>
      </c>
    </row>
    <row r="43" spans="2:17" ht="12.95" customHeight="1" x14ac:dyDescent="0.2">
      <c r="B43" s="30" t="s">
        <v>12</v>
      </c>
      <c r="C43" s="30" t="s">
        <v>26</v>
      </c>
      <c r="D43" s="39">
        <v>1056706</v>
      </c>
      <c r="E43" s="39">
        <v>916413</v>
      </c>
    </row>
    <row r="44" spans="2:17" ht="12.95" customHeight="1" x14ac:dyDescent="0.2">
      <c r="B44" s="30" t="s">
        <v>13</v>
      </c>
      <c r="C44" s="30" t="s">
        <v>27</v>
      </c>
      <c r="D44" s="39">
        <v>930620</v>
      </c>
      <c r="E44" s="39">
        <v>8529</v>
      </c>
    </row>
    <row r="45" spans="2:17" ht="12.95" customHeight="1" x14ac:dyDescent="0.2">
      <c r="B45" s="30" t="s">
        <v>37</v>
      </c>
      <c r="C45" s="30" t="s">
        <v>38</v>
      </c>
      <c r="D45" s="39">
        <v>3377</v>
      </c>
      <c r="E45" s="39">
        <v>675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652788</v>
      </c>
      <c r="E47" s="39">
        <v>342938</v>
      </c>
    </row>
    <row r="48" spans="2:17" ht="12.95" customHeight="1" x14ac:dyDescent="0.2">
      <c r="B48" s="30" t="s">
        <v>15</v>
      </c>
      <c r="C48" s="30" t="s">
        <v>29</v>
      </c>
      <c r="D48" s="39">
        <v>90120</v>
      </c>
      <c r="E48" s="39">
        <v>21854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6300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2.428922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15.321873999999999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E3" sqref="E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83</v>
      </c>
      <c r="C6" s="48">
        <f>+'siječanj 2025'!$E$24+'siječanj 2025'!$E$73</f>
        <v>14269958</v>
      </c>
      <c r="D6" s="58">
        <f>+'veljača 2025'!$E$24+'veljača 2025'!$E$73</f>
        <v>13752045</v>
      </c>
      <c r="E6" s="58">
        <f>+'ožujak 2025'!$E$24+'ožujak 2025'!$E$73</f>
        <v>11368915</v>
      </c>
      <c r="F6" s="58">
        <f>+'travanj 2025'!$E$24+'travanj 2025'!$E$73</f>
        <v>13165908</v>
      </c>
      <c r="G6" s="58">
        <f>+'svibanj 2025'!$E$24+'svibanj 2025'!$E$73</f>
        <v>13943661</v>
      </c>
      <c r="H6" s="58">
        <f>+'lipanj 2025'!$E$24+'lipanj 2025'!$E$73</f>
        <v>15099130</v>
      </c>
      <c r="I6" s="58">
        <f>+'srpanj 2025'!$E$24+'srpanj 2025'!$E$73</f>
        <v>18718642</v>
      </c>
      <c r="J6" s="58">
        <f>+'kolovoz 2025'!$E$24+'kolovoz 2025'!$E$73</f>
        <v>15112089</v>
      </c>
      <c r="K6" s="58">
        <f>+'rujan 2025'!$E$24+'rujan 2025'!$E$73</f>
        <v>15321874</v>
      </c>
      <c r="L6" s="58"/>
      <c r="M6" s="58"/>
      <c r="N6" s="58"/>
    </row>
    <row r="7" spans="2:17" ht="12.95" customHeight="1" x14ac:dyDescent="0.2">
      <c r="B7" s="43" t="s">
        <v>84</v>
      </c>
      <c r="C7" s="48">
        <f>+'siječanj 2025'!$E$50</f>
        <v>2770257</v>
      </c>
      <c r="D7" s="58">
        <f>+'veljača 2025'!$E$50</f>
        <v>2453552</v>
      </c>
      <c r="E7" s="58">
        <f>+'ožujak 2025'!$E$50</f>
        <v>2505870</v>
      </c>
      <c r="F7" s="58">
        <f>+'travanj 2025'!$E$50</f>
        <v>3137265</v>
      </c>
      <c r="G7" s="58">
        <f>+'svibanj 2025'!$E$50</f>
        <v>2450407</v>
      </c>
      <c r="H7" s="58">
        <f>+'lipanj 2025'!$E$50</f>
        <v>2618083</v>
      </c>
      <c r="I7" s="58">
        <f>+'srpanj 2025'!$E$50</f>
        <v>3169450</v>
      </c>
      <c r="J7" s="58">
        <f>+'kolovoz 2025'!$E$50</f>
        <v>2726979</v>
      </c>
      <c r="K7" s="58">
        <f>+'rujan 2025'!$E$50</f>
        <v>2428922</v>
      </c>
      <c r="L7" s="58"/>
      <c r="M7" s="58"/>
      <c r="N7" s="58"/>
    </row>
    <row r="8" spans="2:17" ht="12.95" customHeight="1" x14ac:dyDescent="0.2">
      <c r="B8" s="46" t="s">
        <v>31</v>
      </c>
      <c r="C8" s="7">
        <f t="shared" ref="C8:N8" si="0">SUM(C6:C7)</f>
        <v>17040215</v>
      </c>
      <c r="D8" s="7">
        <f t="shared" si="0"/>
        <v>16205597</v>
      </c>
      <c r="E8" s="7">
        <f t="shared" si="0"/>
        <v>13874785</v>
      </c>
      <c r="F8" s="7">
        <f t="shared" si="0"/>
        <v>16303173</v>
      </c>
      <c r="G8" s="7">
        <f t="shared" si="0"/>
        <v>16394068</v>
      </c>
      <c r="H8" s="7">
        <f t="shared" si="0"/>
        <v>17717213</v>
      </c>
      <c r="I8" s="7">
        <f t="shared" si="0"/>
        <v>21888092</v>
      </c>
      <c r="J8" s="7">
        <f t="shared" si="0"/>
        <v>17839068</v>
      </c>
      <c r="K8" s="7">
        <f t="shared" si="0"/>
        <v>17750796</v>
      </c>
      <c r="L8" s="7">
        <f t="shared" si="0"/>
        <v>0</v>
      </c>
      <c r="M8" s="7">
        <f t="shared" si="0"/>
        <v>0</v>
      </c>
      <c r="N8" s="7">
        <f t="shared" si="0"/>
        <v>0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2025'!$E6+'siječanj 2025'!$E32</f>
        <v>254017</v>
      </c>
      <c r="D15" s="58">
        <f>+'veljača 2025'!$E6+'veljača 2025'!$E32</f>
        <v>198637</v>
      </c>
      <c r="E15" s="58">
        <f>+'ožujak 2025'!$E6+'ožujak 2025'!$E32</f>
        <v>243226</v>
      </c>
      <c r="F15" s="58">
        <f>+'travanj 2025'!$E6+'travanj 2025'!$E32</f>
        <v>288749</v>
      </c>
      <c r="G15" s="58">
        <f>+'svibanj 2025'!$E6+'svibanj 2025'!$E32</f>
        <v>494322</v>
      </c>
      <c r="H15" s="58">
        <f>+'lipanj 2025'!$E6+'lipanj 2025'!$E32</f>
        <v>720644</v>
      </c>
      <c r="I15" s="58">
        <f>+'srpanj 2025'!$E6+'srpanj 2025'!$E32</f>
        <v>1137787</v>
      </c>
      <c r="J15" s="58">
        <f>+'kolovoz 2025'!$E6+'kolovoz 2025'!$E32</f>
        <v>817508</v>
      </c>
      <c r="K15" s="58">
        <f>+'rujan 2025'!$E6+'rujan 2025'!$E32</f>
        <v>808502</v>
      </c>
      <c r="L15" s="58"/>
      <c r="M15" s="58"/>
      <c r="N15" s="58"/>
      <c r="O15" s="3">
        <f>SUM(C15:N15)</f>
        <v>4963392</v>
      </c>
      <c r="P15" s="58">
        <f>+(O15/O33)*100</f>
        <v>3.2019196943905488</v>
      </c>
      <c r="Q15" s="30"/>
    </row>
    <row r="16" spans="2:17" ht="12.95" customHeight="1" x14ac:dyDescent="0.2">
      <c r="B16" s="4" t="s">
        <v>17</v>
      </c>
      <c r="C16" s="58">
        <f>+'siječanj 2025'!$E7+'siječanj 2025'!$E33</f>
        <v>327131</v>
      </c>
      <c r="D16" s="58">
        <f>+'veljača 2025'!$E7+'veljača 2025'!$E33</f>
        <v>266728</v>
      </c>
      <c r="E16" s="58">
        <f>+'ožujak 2025'!$E7+'ožujak 2025'!$E33</f>
        <v>264722</v>
      </c>
      <c r="F16" s="58">
        <f>+'travanj 2025'!$E7+'travanj 2025'!$E33</f>
        <v>280339</v>
      </c>
      <c r="G16" s="58">
        <f>+'svibanj 2025'!$E7+'svibanj 2025'!$E33</f>
        <v>327170</v>
      </c>
      <c r="H16" s="58">
        <f>+'lipanj 2025'!$E7+'lipanj 2025'!$E33</f>
        <v>540758</v>
      </c>
      <c r="I16" s="58">
        <f>+'srpanj 2025'!$E7+'srpanj 2025'!$E33</f>
        <v>917660</v>
      </c>
      <c r="J16" s="58">
        <f>+'kolovoz 2025'!$E7+'kolovoz 2025'!$E33</f>
        <v>570056</v>
      </c>
      <c r="K16" s="58">
        <f>+'rujan 2025'!$E7+'rujan 2025'!$E33</f>
        <v>588067</v>
      </c>
      <c r="L16" s="58"/>
      <c r="M16" s="58"/>
      <c r="N16" s="58"/>
      <c r="O16" s="3">
        <f t="shared" ref="O16:O32" si="1">SUM(C16:N16)</f>
        <v>4082631</v>
      </c>
      <c r="P16" s="58">
        <f>+(O16/O33)*100</f>
        <v>2.633734471069257</v>
      </c>
      <c r="Q16" s="30"/>
    </row>
    <row r="17" spans="1:17" ht="12.95" customHeight="1" x14ac:dyDescent="0.2">
      <c r="B17" s="4" t="s">
        <v>18</v>
      </c>
      <c r="C17" s="58">
        <f>+'siječanj 2025'!$E8+'siječanj 2025'!$E34</f>
        <v>14729</v>
      </c>
      <c r="D17" s="58">
        <f>+'veljača 2025'!$E8+'veljača 2025'!$E34</f>
        <v>71641</v>
      </c>
      <c r="E17" s="58">
        <f>+'ožujak 2025'!$E8+'ožujak 2025'!$E34</f>
        <v>93712</v>
      </c>
      <c r="F17" s="58">
        <f>+'travanj 2025'!$E8+'travanj 2025'!$E34</f>
        <v>46227</v>
      </c>
      <c r="G17" s="58">
        <f>+'svibanj 2025'!$E8+'svibanj 2025'!$E34</f>
        <v>46337</v>
      </c>
      <c r="H17" s="58">
        <f>+'lipanj 2025'!$E8+'lipanj 2025'!$E34</f>
        <v>90375</v>
      </c>
      <c r="I17" s="58">
        <f>+'srpanj 2025'!$E8+'srpanj 2025'!$E34</f>
        <v>117342</v>
      </c>
      <c r="J17" s="58">
        <f>+'kolovoz 2025'!$E8+'kolovoz 2025'!$E34</f>
        <v>125002</v>
      </c>
      <c r="K17" s="58">
        <f>+'rujan 2025'!$E8+'rujan 2025'!$E34</f>
        <v>112327</v>
      </c>
      <c r="L17" s="58"/>
      <c r="M17" s="58"/>
      <c r="N17" s="58"/>
      <c r="O17" s="3">
        <f t="shared" si="1"/>
        <v>717692</v>
      </c>
      <c r="P17" s="58">
        <f>+(O17/O33)*100</f>
        <v>0.46298824459291993</v>
      </c>
      <c r="Q17" s="30"/>
    </row>
    <row r="18" spans="1:17" ht="12.95" customHeight="1" x14ac:dyDescent="0.2">
      <c r="B18" s="4" t="s">
        <v>19</v>
      </c>
      <c r="C18" s="58">
        <f>+'siječanj 2025'!$E9+'siječanj 2025'!$E35</f>
        <v>283</v>
      </c>
      <c r="D18" s="58">
        <f>+'veljača 2025'!$E9+'veljača 2025'!$E35</f>
        <v>779</v>
      </c>
      <c r="E18" s="58">
        <f>+'ožujak 2025'!$E9+'ožujak 2025'!$E35</f>
        <v>2157</v>
      </c>
      <c r="F18" s="58">
        <f>+'travanj 2025'!$E9+'travanj 2025'!$E35</f>
        <v>4022</v>
      </c>
      <c r="G18" s="58">
        <f>+'svibanj 2025'!$E9+'svibanj 2025'!$E35</f>
        <v>4140</v>
      </c>
      <c r="H18" s="58">
        <f>+'lipanj 2025'!$E9+'lipanj 2025'!$E35</f>
        <v>2876</v>
      </c>
      <c r="I18" s="58">
        <f>+'srpanj 2025'!$E9+'srpanj 2025'!$E35</f>
        <v>7650</v>
      </c>
      <c r="J18" s="58">
        <f>+'kolovoz 2025'!$E9+'kolovoz 2025'!$E35</f>
        <v>3575</v>
      </c>
      <c r="K18" s="58">
        <f>+'rujan 2025'!$E9+'rujan 2025'!$E35</f>
        <v>13130</v>
      </c>
      <c r="L18" s="58"/>
      <c r="M18" s="58"/>
      <c r="N18" s="58"/>
      <c r="O18" s="3">
        <f t="shared" si="1"/>
        <v>38612</v>
      </c>
      <c r="P18" s="58">
        <f>+(O18/O33)*100</f>
        <v>2.4908877485358374E-2</v>
      </c>
      <c r="Q18" s="30"/>
    </row>
    <row r="19" spans="1:17" ht="12.95" customHeight="1" x14ac:dyDescent="0.2">
      <c r="B19" s="4" t="s">
        <v>20</v>
      </c>
      <c r="C19" s="58">
        <f>+'siječanj 2025'!$E10+'siječanj 2025'!$E36</f>
        <v>719491</v>
      </c>
      <c r="D19" s="58">
        <f>+'veljača 2025'!$E10+'veljača 2025'!$E36</f>
        <v>656834</v>
      </c>
      <c r="E19" s="58">
        <f>+'ožujak 2025'!$E10+'ožujak 2025'!$E36</f>
        <v>878954</v>
      </c>
      <c r="F19" s="58">
        <f>+'travanj 2025'!$E10+'travanj 2025'!$E36</f>
        <v>853406</v>
      </c>
      <c r="G19" s="58">
        <f>+'svibanj 2025'!$E10+'svibanj 2025'!$E36</f>
        <v>939176</v>
      </c>
      <c r="H19" s="58">
        <f>+'lipanj 2025'!$E10+'lipanj 2025'!$E36</f>
        <v>751542</v>
      </c>
      <c r="I19" s="58">
        <f>+'srpanj 2025'!$E10+'srpanj 2025'!$E36</f>
        <v>979609</v>
      </c>
      <c r="J19" s="58">
        <f>+'kolovoz 2025'!$E10+'kolovoz 2025'!$E36</f>
        <v>1026086</v>
      </c>
      <c r="K19" s="58">
        <f>+'rujan 2025'!$E10+'rujan 2025'!$E36</f>
        <v>902816</v>
      </c>
      <c r="L19" s="58"/>
      <c r="M19" s="58"/>
      <c r="N19" s="58"/>
      <c r="O19" s="3">
        <f t="shared" si="1"/>
        <v>7707914</v>
      </c>
      <c r="P19" s="58">
        <f>+(O19/O33)*100</f>
        <v>4.9724304748181547</v>
      </c>
      <c r="Q19" s="30"/>
    </row>
    <row r="20" spans="1:17" ht="12.95" customHeight="1" x14ac:dyDescent="0.2">
      <c r="B20" s="4" t="s">
        <v>21</v>
      </c>
      <c r="C20" s="58">
        <f>+'siječanj 2025'!$E11+'siječanj 2025'!$E37</f>
        <v>16630</v>
      </c>
      <c r="D20" s="58">
        <f>+'veljača 2025'!$E11+'veljača 2025'!$E37</f>
        <v>9070</v>
      </c>
      <c r="E20" s="58">
        <f>+'ožujak 2025'!$E11+'ožujak 2025'!$E37</f>
        <v>13750</v>
      </c>
      <c r="F20" s="58">
        <f>+'travanj 2025'!$E11+'travanj 2025'!$E37</f>
        <v>57340</v>
      </c>
      <c r="G20" s="58">
        <f>+'svibanj 2025'!$E11+'svibanj 2025'!$E37</f>
        <v>38220</v>
      </c>
      <c r="H20" s="58">
        <f>+'lipanj 2025'!$E11+'lipanj 2025'!$E37</f>
        <v>27976</v>
      </c>
      <c r="I20" s="58">
        <f>+'srpanj 2025'!$E11+'srpanj 2025'!$E37</f>
        <v>12925</v>
      </c>
      <c r="J20" s="58">
        <f>+'kolovoz 2025'!$E11+'kolovoz 2025'!$E37</f>
        <v>25842</v>
      </c>
      <c r="K20" s="58">
        <f>+'rujan 2025'!$E11+'rujan 2025'!$E37</f>
        <v>69225</v>
      </c>
      <c r="L20" s="58"/>
      <c r="M20" s="58"/>
      <c r="N20" s="58"/>
      <c r="O20" s="3">
        <f t="shared" si="1"/>
        <v>270978</v>
      </c>
      <c r="P20" s="58">
        <f>+(O20/O33)*100</f>
        <v>0.17480984676337516</v>
      </c>
      <c r="Q20" s="30"/>
    </row>
    <row r="21" spans="1:17" ht="12.95" customHeight="1" x14ac:dyDescent="0.2">
      <c r="B21" s="4" t="s">
        <v>22</v>
      </c>
      <c r="C21" s="58">
        <f>+'siječanj 2025'!$E12+'siječanj 2025'!$E38</f>
        <v>1053</v>
      </c>
      <c r="D21" s="58">
        <f>+'veljača 2025'!$E12+'veljača 2025'!$E38</f>
        <v>1546</v>
      </c>
      <c r="E21" s="58">
        <f>+'ožujak 2025'!$E12+'ožujak 2025'!$E38</f>
        <v>1591</v>
      </c>
      <c r="F21" s="58">
        <f>+'travanj 2025'!$E12+'travanj 2025'!$E38</f>
        <v>3197</v>
      </c>
      <c r="G21" s="58">
        <f>+'svibanj 2025'!$E12+'svibanj 2025'!$E38</f>
        <v>2344</v>
      </c>
      <c r="H21" s="58">
        <f>+'lipanj 2025'!$E12+'lipanj 2025'!$E38</f>
        <v>2732</v>
      </c>
      <c r="I21" s="58">
        <f>+'srpanj 2025'!$E12+'srpanj 2025'!$E38</f>
        <v>6950</v>
      </c>
      <c r="J21" s="58">
        <f>+'kolovoz 2025'!$E12+'kolovoz 2025'!$E38</f>
        <v>5014</v>
      </c>
      <c r="K21" s="58">
        <f>+'rujan 2025'!$E12+'rujan 2025'!$E38</f>
        <v>8465</v>
      </c>
      <c r="L21" s="58"/>
      <c r="M21" s="58"/>
      <c r="N21" s="58"/>
      <c r="O21" s="3">
        <f t="shared" si="1"/>
        <v>32892</v>
      </c>
      <c r="P21" s="58">
        <f>+(O21/O33)*100</f>
        <v>2.1218864556314297E-2</v>
      </c>
      <c r="Q21" s="30"/>
    </row>
    <row r="22" spans="1:17" ht="12.95" customHeight="1" x14ac:dyDescent="0.2">
      <c r="B22" s="20" t="s">
        <v>36</v>
      </c>
      <c r="C22" s="58">
        <f>+'siječanj 2025'!$E13+'siječanj 2025'!$E39</f>
        <v>812</v>
      </c>
      <c r="D22" s="58">
        <f>+'veljača 2025'!$E13+'veljača 2025'!$E39</f>
        <v>118</v>
      </c>
      <c r="E22" s="58">
        <f>+'ožujak 2025'!$E13+'ožujak 2025'!$E39</f>
        <v>111</v>
      </c>
      <c r="F22" s="58">
        <f>+'travanj 2025'!$E13+'travanj 2025'!$E39</f>
        <v>338</v>
      </c>
      <c r="G22" s="58">
        <f>+'svibanj 2025'!$E13+'svibanj 2025'!$E39</f>
        <v>14</v>
      </c>
      <c r="H22" s="58">
        <f>+'lipanj 2025'!$E13+'lipanj 2025'!$E39</f>
        <v>1943</v>
      </c>
      <c r="I22" s="58">
        <f>+'srpanj 2025'!$E13+'srpanj 2025'!$E39</f>
        <v>975</v>
      </c>
      <c r="J22" s="58">
        <f>+'kolovoz 2025'!$E13+'kolovoz 2025'!$E39</f>
        <v>1357</v>
      </c>
      <c r="K22" s="58">
        <f>+'rujan 2025'!$E13+'rujan 2025'!$E39</f>
        <v>54</v>
      </c>
      <c r="L22" s="58"/>
      <c r="M22" s="58"/>
      <c r="N22" s="58"/>
      <c r="O22" s="3">
        <f t="shared" si="1"/>
        <v>5722</v>
      </c>
      <c r="P22" s="58">
        <f>+(O22/O33)*100</f>
        <v>3.6913031433549316E-3</v>
      </c>
      <c r="Q22" s="20"/>
    </row>
    <row r="23" spans="1:17" ht="12.95" customHeight="1" x14ac:dyDescent="0.2">
      <c r="B23" s="4" t="s">
        <v>23</v>
      </c>
      <c r="C23" s="58">
        <f>+'siječanj 2025'!$E14+'siječanj 2025'!$E40</f>
        <v>1642</v>
      </c>
      <c r="D23" s="58">
        <f>+'veljača 2025'!$E14+'veljača 2025'!$E40</f>
        <v>2104</v>
      </c>
      <c r="E23" s="58">
        <f>+'ožujak 2025'!$E14+'ožujak 2025'!$E40</f>
        <v>1746</v>
      </c>
      <c r="F23" s="58">
        <f>+'travanj 2025'!$E14+'travanj 2025'!$E40</f>
        <v>4082</v>
      </c>
      <c r="G23" s="58">
        <f>+'svibanj 2025'!$E14+'svibanj 2025'!$E40</f>
        <v>1394</v>
      </c>
      <c r="H23" s="58">
        <f>+'lipanj 2025'!$E14+'lipanj 2025'!$E40</f>
        <v>4314</v>
      </c>
      <c r="I23" s="58">
        <f>+'srpanj 2025'!$E14+'srpanj 2025'!$E40</f>
        <v>10108</v>
      </c>
      <c r="J23" s="58">
        <f>+'kolovoz 2025'!$E14+'kolovoz 2025'!$E40</f>
        <v>8759</v>
      </c>
      <c r="K23" s="58">
        <f>+'rujan 2025'!$E14+'rujan 2025'!$E40</f>
        <v>2723</v>
      </c>
      <c r="L23" s="58"/>
      <c r="M23" s="58"/>
      <c r="N23" s="58"/>
      <c r="O23" s="3">
        <f t="shared" si="1"/>
        <v>36872</v>
      </c>
      <c r="P23" s="58">
        <f>+(O23/O33)*100</f>
        <v>2.3786391034914894E-2</v>
      </c>
      <c r="Q23" s="30"/>
    </row>
    <row r="24" spans="1:17" ht="12.95" customHeight="1" x14ac:dyDescent="0.2">
      <c r="B24" s="4" t="s">
        <v>24</v>
      </c>
      <c r="C24" s="58">
        <f>+'siječanj 2025'!$E15+'siječanj 2025'!$E41</f>
        <v>2994169</v>
      </c>
      <c r="D24" s="58">
        <f>+'veljača 2025'!$E15+'veljača 2025'!$E41</f>
        <v>3632791</v>
      </c>
      <c r="E24" s="58">
        <f>+'ožujak 2025'!$E15+'ožujak 2025'!$E41</f>
        <v>2411675</v>
      </c>
      <c r="F24" s="58">
        <f>+'travanj 2025'!$E15+'travanj 2025'!$E41</f>
        <v>4495757</v>
      </c>
      <c r="G24" s="58">
        <f>+'svibanj 2025'!$E15+'svibanj 2025'!$E41</f>
        <v>3292743</v>
      </c>
      <c r="H24" s="58">
        <f>+'lipanj 2025'!$E15+'lipanj 2025'!$E41</f>
        <v>3045745</v>
      </c>
      <c r="I24" s="58">
        <f>+'srpanj 2025'!$E15+'srpanj 2025'!$E41</f>
        <v>3483990</v>
      </c>
      <c r="J24" s="58">
        <f>+'kolovoz 2025'!$E15+'kolovoz 2025'!$E41</f>
        <v>2882660</v>
      </c>
      <c r="K24" s="58">
        <f>+'rujan 2025'!$E15+'rujan 2025'!$E41</f>
        <v>3381786</v>
      </c>
      <c r="L24" s="58"/>
      <c r="M24" s="58"/>
      <c r="N24" s="58"/>
      <c r="O24" s="3">
        <f t="shared" si="1"/>
        <v>29621316</v>
      </c>
      <c r="P24" s="58">
        <f>+(O24/O33)*100</f>
        <v>19.108922904772761</v>
      </c>
      <c r="Q24" s="30"/>
    </row>
    <row r="25" spans="1:17" ht="12.95" customHeight="1" x14ac:dyDescent="0.2">
      <c r="B25" s="4" t="s">
        <v>25</v>
      </c>
      <c r="C25" s="58">
        <f>+'siječanj 2025'!$E16+'siječanj 2025'!$E42</f>
        <v>632200</v>
      </c>
      <c r="D25" s="58">
        <f>+'veljača 2025'!$E16+'veljača 2025'!$E42</f>
        <v>623667</v>
      </c>
      <c r="E25" s="58">
        <f>+'ožujak 2025'!$E16+'ožujak 2025'!$E42</f>
        <v>705322</v>
      </c>
      <c r="F25" s="58">
        <f>+'travanj 2025'!$E16+'travanj 2025'!$E42</f>
        <v>737996</v>
      </c>
      <c r="G25" s="58">
        <f>+'svibanj 2025'!$E16+'svibanj 2025'!$E42</f>
        <v>865785</v>
      </c>
      <c r="H25" s="58">
        <f>+'lipanj 2025'!$E16+'lipanj 2025'!$E42</f>
        <v>946465</v>
      </c>
      <c r="I25" s="58">
        <f>+'srpanj 2025'!$E16+'srpanj 2025'!$E42</f>
        <v>1221918</v>
      </c>
      <c r="J25" s="58">
        <f>+'kolovoz 2025'!$E16+'kolovoz 2025'!$E42</f>
        <v>1114066</v>
      </c>
      <c r="K25" s="58">
        <f>+'rujan 2025'!$E16+'rujan 2025'!$E42</f>
        <v>855710</v>
      </c>
      <c r="L25" s="58"/>
      <c r="M25" s="58"/>
      <c r="N25" s="58"/>
      <c r="O25" s="3">
        <f t="shared" si="1"/>
        <v>7703129</v>
      </c>
      <c r="P25" s="58">
        <f>+(O25/O33)*100</f>
        <v>4.9693436370794357</v>
      </c>
      <c r="Q25" s="30"/>
    </row>
    <row r="26" spans="1:17" ht="12.95" customHeight="1" x14ac:dyDescent="0.2">
      <c r="B26" s="4" t="s">
        <v>26</v>
      </c>
      <c r="C26" s="58">
        <f>+'siječanj 2025'!$E17+'siječanj 2025'!$E43</f>
        <v>10539044</v>
      </c>
      <c r="D26" s="58">
        <f>+'veljača 2025'!$E17+'veljača 2025'!$E43</f>
        <v>9302142</v>
      </c>
      <c r="E26" s="58">
        <f>+'ožujak 2025'!$E17+'ožujak 2025'!$E43</f>
        <v>7795621</v>
      </c>
      <c r="F26" s="58">
        <f>+'travanj 2025'!$E17+'travanj 2025'!$E43</f>
        <v>7836814</v>
      </c>
      <c r="G26" s="58">
        <f>+'svibanj 2025'!$E17+'svibanj 2025'!$E43</f>
        <v>8700868</v>
      </c>
      <c r="H26" s="58">
        <f>+'lipanj 2025'!$E17+'lipanj 2025'!$E43</f>
        <v>9774847</v>
      </c>
      <c r="I26" s="58">
        <f>+'srpanj 2025'!$E17+'srpanj 2025'!$E43</f>
        <v>11954483</v>
      </c>
      <c r="J26" s="58">
        <f>+'kolovoz 2025'!$E17+'kolovoz 2025'!$E43</f>
        <v>9416583</v>
      </c>
      <c r="K26" s="58">
        <f>+'rujan 2025'!$E17+'rujan 2025'!$E43</f>
        <v>10077532</v>
      </c>
      <c r="L26" s="58"/>
      <c r="M26" s="58"/>
      <c r="N26" s="58"/>
      <c r="O26" s="3">
        <f t="shared" si="1"/>
        <v>85397934</v>
      </c>
      <c r="P26" s="58">
        <f>+(O26/O33)*100</f>
        <v>55.090818282107122</v>
      </c>
      <c r="Q26" s="30"/>
    </row>
    <row r="27" spans="1:17" ht="12.95" customHeight="1" x14ac:dyDescent="0.2">
      <c r="B27" s="4" t="s">
        <v>27</v>
      </c>
      <c r="C27" s="58">
        <f>+'siječanj 2025'!$E18+'siječanj 2025'!$E44</f>
        <v>27516</v>
      </c>
      <c r="D27" s="58">
        <f>+'veljača 2025'!$E18+'veljača 2025'!$E44</f>
        <v>18671</v>
      </c>
      <c r="E27" s="58">
        <f>+'ožujak 2025'!$E18+'ožujak 2025'!$E44</f>
        <v>31032</v>
      </c>
      <c r="F27" s="58">
        <f>+'travanj 2025'!$E18+'travanj 2025'!$E44</f>
        <v>34405</v>
      </c>
      <c r="G27" s="58">
        <f>+'svibanj 2025'!$E18+'svibanj 2025'!$E44</f>
        <v>33393</v>
      </c>
      <c r="H27" s="58">
        <f>+'lipanj 2025'!$E18+'lipanj 2025'!$E44</f>
        <v>34338</v>
      </c>
      <c r="I27" s="58">
        <f>+'srpanj 2025'!$E18+'srpanj 2025'!$E44</f>
        <v>30534</v>
      </c>
      <c r="J27" s="58">
        <f>+'kolovoz 2025'!$E18+'kolovoz 2025'!$E44</f>
        <v>19792</v>
      </c>
      <c r="K27" s="58">
        <f>+'rujan 2025'!$E18+'rujan 2025'!$E44</f>
        <v>18624</v>
      </c>
      <c r="L27" s="58"/>
      <c r="M27" s="58"/>
      <c r="N27" s="58"/>
      <c r="O27" s="3">
        <f t="shared" si="1"/>
        <v>248305</v>
      </c>
      <c r="P27" s="58">
        <f>+(O27/O33)*100</f>
        <v>0.1601833322283723</v>
      </c>
      <c r="Q27" s="30"/>
    </row>
    <row r="28" spans="1:17" ht="12.95" customHeight="1" x14ac:dyDescent="0.2">
      <c r="B28" s="20" t="s">
        <v>38</v>
      </c>
      <c r="C28" s="58">
        <f>+'siječanj 2025'!$E19+'siječanj 2025'!$E45</f>
        <v>810</v>
      </c>
      <c r="D28" s="58">
        <f>+'veljača 2025'!$E19+'veljača 2025'!$E45</f>
        <v>1510</v>
      </c>
      <c r="E28" s="58">
        <f>+'ožujak 2025'!$E19+'ožujak 2025'!$E45</f>
        <v>1003</v>
      </c>
      <c r="F28" s="58">
        <f>+'travanj 2025'!$E19+'travanj 2025'!$E45</f>
        <v>2148</v>
      </c>
      <c r="G28" s="58">
        <f>+'svibanj 2025'!$E19+'svibanj 2025'!$E45</f>
        <v>1824</v>
      </c>
      <c r="H28" s="58">
        <f>+'lipanj 2025'!$E19+'lipanj 2025'!$E45</f>
        <v>430</v>
      </c>
      <c r="I28" s="58">
        <f>+'srpanj 2025'!$E19+'srpanj 2025'!$E45</f>
        <v>2176</v>
      </c>
      <c r="J28" s="58">
        <f>+'kolovoz 2025'!$E19+'kolovoz 2025'!$E45</f>
        <v>3026</v>
      </c>
      <c r="K28" s="58">
        <f>+'rujan 2025'!$E19+'rujan 2025'!$E45</f>
        <v>1727</v>
      </c>
      <c r="L28" s="58"/>
      <c r="M28" s="58"/>
      <c r="N28" s="58"/>
      <c r="O28" s="3">
        <f t="shared" si="1"/>
        <v>14654</v>
      </c>
      <c r="P28" s="58">
        <f>+(O28/O33)*100</f>
        <v>9.4534002556314525E-3</v>
      </c>
      <c r="Q28" s="20"/>
    </row>
    <row r="29" spans="1:17" ht="12.95" customHeight="1" x14ac:dyDescent="0.2">
      <c r="A29" s="12"/>
      <c r="B29" s="20" t="s">
        <v>40</v>
      </c>
      <c r="C29" s="58">
        <f>+'siječanj 2025'!$E20+'siječanj 2025'!$E46</f>
        <v>53</v>
      </c>
      <c r="D29" s="58">
        <f>+'veljača 2025'!$E20+'veljača 2025'!$E46</f>
        <v>35</v>
      </c>
      <c r="E29" s="58">
        <f>+'ožujak 2025'!$E20+'ožujak 2025'!$E46</f>
        <v>96</v>
      </c>
      <c r="F29" s="58">
        <f>+'travanj 2025'!$E20+'travanj 2025'!$E46</f>
        <v>66</v>
      </c>
      <c r="G29" s="58">
        <f>+'svibanj 2025'!$E20+'svibanj 2025'!$E46</f>
        <v>0</v>
      </c>
      <c r="H29" s="58">
        <f>+'lipanj 2025'!$E20+'lipanj 2025'!$E46</f>
        <v>0</v>
      </c>
      <c r="I29" s="58">
        <f>+'srpanj 2025'!$E20+'srpanj 2025'!$E46</f>
        <v>0</v>
      </c>
      <c r="J29" s="58">
        <f>+'kolovoz 2025'!$E20+'kolovoz 2025'!$E46</f>
        <v>0</v>
      </c>
      <c r="K29" s="58">
        <f>+'rujan 2025'!$E20+'rujan 2025'!$E46</f>
        <v>0</v>
      </c>
      <c r="L29" s="58"/>
      <c r="M29" s="58"/>
      <c r="N29" s="58"/>
      <c r="O29" s="3">
        <f t="shared" si="1"/>
        <v>250</v>
      </c>
      <c r="P29" s="58">
        <f>+(O29/O33)*100</f>
        <v>1.6127678885682155E-4</v>
      </c>
      <c r="Q29" s="20"/>
    </row>
    <row r="30" spans="1:17" ht="12.95" customHeight="1" x14ac:dyDescent="0.2">
      <c r="B30" s="4" t="s">
        <v>28</v>
      </c>
      <c r="C30" s="58">
        <f>+'siječanj 2025'!$E21+'siječanj 2025'!$E47</f>
        <v>1468272</v>
      </c>
      <c r="D30" s="58">
        <f>+'veljača 2025'!$E21+'veljača 2025'!$E47</f>
        <v>1372259</v>
      </c>
      <c r="E30" s="58">
        <f>+'ožujak 2025'!$E21+'ožujak 2025'!$E47</f>
        <v>1386965</v>
      </c>
      <c r="F30" s="58">
        <f>+'travanj 2025'!$E21+'travanj 2025'!$E47</f>
        <v>1579872</v>
      </c>
      <c r="G30" s="58">
        <f>+'svibanj 2025'!$E21+'svibanj 2025'!$E47</f>
        <v>1563229</v>
      </c>
      <c r="H30" s="58">
        <f>+'lipanj 2025'!$E21+'lipanj 2025'!$E47</f>
        <v>1645661</v>
      </c>
      <c r="I30" s="58">
        <f>+'srpanj 2025'!$E21+'srpanj 2025'!$E47</f>
        <v>1799110</v>
      </c>
      <c r="J30" s="58">
        <f>+'kolovoz 2025'!$E21+'kolovoz 2025'!$E47</f>
        <v>1593982</v>
      </c>
      <c r="K30" s="58">
        <f>+'rujan 2025'!$E21+'rujan 2025'!$E47</f>
        <v>775486</v>
      </c>
      <c r="L30" s="58"/>
      <c r="M30" s="58"/>
      <c r="N30" s="58"/>
      <c r="O30" s="3">
        <f t="shared" si="1"/>
        <v>13184836</v>
      </c>
      <c r="P30" s="58">
        <f>+(O30/O33)*100</f>
        <v>8.5056320467352791</v>
      </c>
      <c r="Q30" s="30"/>
    </row>
    <row r="31" spans="1:17" ht="12.95" customHeight="1" x14ac:dyDescent="0.2">
      <c r="B31" s="4" t="s">
        <v>29</v>
      </c>
      <c r="C31" s="58">
        <f>+'siječanj 2025'!$E22+'siječanj 2025'!$E48</f>
        <v>27037</v>
      </c>
      <c r="D31" s="58">
        <f>+'veljača 2025'!$E22+'veljača 2025'!$E48</f>
        <v>30108</v>
      </c>
      <c r="E31" s="58">
        <f>+'ožujak 2025'!$E22+'ožujak 2025'!$E48</f>
        <v>32487</v>
      </c>
      <c r="F31" s="58">
        <f>+'travanj 2025'!$E22+'travanj 2025'!$E48</f>
        <v>64314</v>
      </c>
      <c r="G31" s="58">
        <f>+'svibanj 2025'!$E22+'svibanj 2025'!$E48</f>
        <v>62515</v>
      </c>
      <c r="H31" s="58">
        <f>+'lipanj 2025'!$E22+'lipanj 2025'!$E48</f>
        <v>101868</v>
      </c>
      <c r="I31" s="58">
        <f>+'srpanj 2025'!$E22+'srpanj 2025'!$E48</f>
        <v>191224</v>
      </c>
      <c r="J31" s="58">
        <f>+'kolovoz 2025'!$E22+'kolovoz 2025'!$E48</f>
        <v>209428</v>
      </c>
      <c r="K31" s="58">
        <f>+'rujan 2025'!$E22+'rujan 2025'!$E48</f>
        <v>117655</v>
      </c>
      <c r="L31" s="58"/>
      <c r="M31" s="58"/>
      <c r="N31" s="58"/>
      <c r="O31" s="3">
        <f t="shared" si="1"/>
        <v>836636</v>
      </c>
      <c r="P31" s="58">
        <f>+(O31/O33)*100</f>
        <v>0.53971987008806299</v>
      </c>
      <c r="Q31" s="30"/>
    </row>
    <row r="32" spans="1:17" ht="12.95" customHeight="1" x14ac:dyDescent="0.2">
      <c r="B32" s="4" t="s">
        <v>62</v>
      </c>
      <c r="C32" s="58">
        <f>+'siječanj 2025'!$E23+'siječanj 2025'!$E49</f>
        <v>15326</v>
      </c>
      <c r="D32" s="58">
        <f>+'veljača 2025'!$E23+'veljača 2025'!$E49</f>
        <v>16957</v>
      </c>
      <c r="E32" s="58">
        <f>+'ožujak 2025'!$E23+'ožujak 2025'!$E49</f>
        <v>10615</v>
      </c>
      <c r="F32" s="58">
        <f>+'travanj 2025'!$E23+'travanj 2025'!$E49</f>
        <v>14101</v>
      </c>
      <c r="G32" s="58">
        <f>+'svibanj 2025'!$E23+'svibanj 2025'!$E49</f>
        <v>20594</v>
      </c>
      <c r="H32" s="58">
        <f>+'lipanj 2025'!$E23+'lipanj 2025'!$E49</f>
        <v>24699</v>
      </c>
      <c r="I32" s="58">
        <f>+'srpanj 2025'!$E23+'srpanj 2025'!$E49</f>
        <v>13651</v>
      </c>
      <c r="J32" s="58">
        <f>+'kolovoz 2025'!$E23+'kolovoz 2025'!$E49</f>
        <v>16332</v>
      </c>
      <c r="K32" s="58">
        <f>+'rujan 2025'!$E23+'rujan 2025'!$E49</f>
        <v>16967</v>
      </c>
      <c r="L32" s="58"/>
      <c r="M32" s="58"/>
      <c r="N32" s="58"/>
      <c r="O32" s="3">
        <f t="shared" si="1"/>
        <v>149242</v>
      </c>
      <c r="P32" s="58">
        <f>+(O32/O33)*100</f>
        <v>9.6277082090279048E-2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17040215</v>
      </c>
      <c r="D33" s="7">
        <f t="shared" si="2"/>
        <v>16205597</v>
      </c>
      <c r="E33" s="7">
        <f t="shared" si="2"/>
        <v>13874785</v>
      </c>
      <c r="F33" s="7">
        <f t="shared" si="2"/>
        <v>16303173</v>
      </c>
      <c r="G33" s="7">
        <f t="shared" si="2"/>
        <v>16394068</v>
      </c>
      <c r="H33" s="7">
        <f t="shared" si="2"/>
        <v>17717213</v>
      </c>
      <c r="I33" s="7">
        <f t="shared" si="2"/>
        <v>21888092</v>
      </c>
      <c r="J33" s="7">
        <f t="shared" si="2"/>
        <v>17839068</v>
      </c>
      <c r="K33" s="7">
        <f t="shared" si="2"/>
        <v>17750796</v>
      </c>
      <c r="L33" s="7">
        <f t="shared" si="2"/>
        <v>0</v>
      </c>
      <c r="M33" s="7">
        <f t="shared" si="2"/>
        <v>0</v>
      </c>
      <c r="N33" s="7">
        <f t="shared" si="2"/>
        <v>0</v>
      </c>
      <c r="O33" s="7">
        <f t="shared" ref="O33:P33" si="3">SUM(O15:O32)</f>
        <v>155013007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61.848069405227577</v>
      </c>
      <c r="D40" s="59">
        <f t="shared" si="4"/>
        <v>57.40079800824369</v>
      </c>
      <c r="E40" s="59">
        <f t="shared" ref="E40:F40" si="5">+(E26/E8)*100</f>
        <v>56.185526478428315</v>
      </c>
      <c r="F40" s="59">
        <f t="shared" si="5"/>
        <v>48.069256211658924</v>
      </c>
      <c r="G40" s="59">
        <f t="shared" ref="G40:H40" si="6">+(G26/G8)*100</f>
        <v>53.073270160889905</v>
      </c>
      <c r="H40" s="59">
        <f t="shared" si="6"/>
        <v>55.171470817673182</v>
      </c>
      <c r="I40" s="59">
        <f t="shared" ref="I40:K40" si="7">+(I26/I8)*100</f>
        <v>54.616377708938721</v>
      </c>
      <c r="J40" s="59">
        <f t="shared" si="7"/>
        <v>52.786294665169734</v>
      </c>
      <c r="K40" s="59">
        <f t="shared" si="7"/>
        <v>56.772282212020244</v>
      </c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:D41" si="8">+(C24/C8)*100</f>
        <v>17.571192616994562</v>
      </c>
      <c r="D41" s="59">
        <f t="shared" si="8"/>
        <v>22.416890905037317</v>
      </c>
      <c r="E41" s="59">
        <f t="shared" ref="E41:F41" si="9">+(E24/E8)*100</f>
        <v>17.381710779662534</v>
      </c>
      <c r="F41" s="59">
        <f t="shared" si="9"/>
        <v>27.575963280276788</v>
      </c>
      <c r="G41" s="59">
        <f t="shared" ref="G41:H41" si="10">+(G24/G8)*100</f>
        <v>20.084966098713267</v>
      </c>
      <c r="H41" s="59">
        <f t="shared" si="10"/>
        <v>17.19088098111142</v>
      </c>
      <c r="I41" s="59">
        <f t="shared" ref="I41:K41" si="11">+(I24/I8)*100</f>
        <v>15.917285069890971</v>
      </c>
      <c r="J41" s="59">
        <f t="shared" si="11"/>
        <v>16.159252265869494</v>
      </c>
      <c r="K41" s="59">
        <f t="shared" si="11"/>
        <v>19.051461128841769</v>
      </c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:D42" si="12">100-C40-C41</f>
        <v>20.580737977777861</v>
      </c>
      <c r="D42" s="60">
        <f t="shared" si="12"/>
        <v>20.182311086718993</v>
      </c>
      <c r="E42" s="60">
        <f t="shared" ref="E42:F42" si="13">100-E40-E41</f>
        <v>26.432762741909151</v>
      </c>
      <c r="F42" s="60">
        <f t="shared" si="13"/>
        <v>24.354780508064287</v>
      </c>
      <c r="G42" s="60">
        <f t="shared" ref="G42:H42" si="14">100-G40-G41</f>
        <v>26.841763740396829</v>
      </c>
      <c r="H42" s="60">
        <f t="shared" si="14"/>
        <v>27.637648201215399</v>
      </c>
      <c r="I42" s="60">
        <f t="shared" ref="I42:K42" si="15">100-I40-I41</f>
        <v>29.466337221170306</v>
      </c>
      <c r="J42" s="60">
        <f t="shared" si="15"/>
        <v>31.054453068960772</v>
      </c>
      <c r="K42" s="60">
        <f t="shared" si="15"/>
        <v>24.176256659137987</v>
      </c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16">SUM(C40:C42)</f>
        <v>100</v>
      </c>
      <c r="D43" s="61">
        <f t="shared" si="16"/>
        <v>100</v>
      </c>
      <c r="E43" s="61">
        <f t="shared" si="16"/>
        <v>100</v>
      </c>
      <c r="F43" s="61">
        <f t="shared" si="16"/>
        <v>100</v>
      </c>
      <c r="G43" s="61">
        <f t="shared" si="16"/>
        <v>100</v>
      </c>
      <c r="H43" s="61">
        <f t="shared" si="16"/>
        <v>100</v>
      </c>
      <c r="I43" s="61">
        <f t="shared" si="16"/>
        <v>100</v>
      </c>
      <c r="J43" s="61">
        <f t="shared" si="16"/>
        <v>100</v>
      </c>
      <c r="K43" s="61">
        <f t="shared" si="16"/>
        <v>100</v>
      </c>
      <c r="L43" s="61">
        <f t="shared" si="16"/>
        <v>0</v>
      </c>
      <c r="M43" s="61">
        <f t="shared" si="16"/>
        <v>0</v>
      </c>
      <c r="N43" s="61">
        <f t="shared" si="16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86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85</v>
      </c>
      <c r="C50" s="58">
        <f>+('siječanj 2025'!$E$24/'2025'!C8)*100</f>
        <v>83.742828362200825</v>
      </c>
      <c r="D50" s="58">
        <f>+('veljača 2025'!$E$24/'2025'!D8)*100</f>
        <v>84.859848112969857</v>
      </c>
      <c r="E50" s="58">
        <f>+('ožujak 2025'!$E$24/'2025'!E8)*100</f>
        <v>81.939395817664916</v>
      </c>
      <c r="F50" s="58">
        <f>+('travanj 2025'!$E$24/'2025'!F8)*100</f>
        <v>80.756721406317652</v>
      </c>
      <c r="G50" s="58">
        <f>+('svibanj 2025'!$E$24/'2025'!G8)*100</f>
        <v>85.053087494818243</v>
      </c>
      <c r="H50" s="58">
        <f>+('lipanj 2025'!$E$24/'2025'!H8)*100</f>
        <v>85.222941102531195</v>
      </c>
      <c r="I50" s="58">
        <f>+('srpanj 2025'!$E$24/'2025'!I8)*100</f>
        <v>85.519752018586175</v>
      </c>
      <c r="J50" s="58">
        <f>+('kolovoz 2025'!$E$24/'2025'!J8)*100</f>
        <v>84.713444670988409</v>
      </c>
      <c r="K50" s="58">
        <f>+('rujan 2025'!$E$24/'2025'!K8)*100</f>
        <v>86.316546029823115</v>
      </c>
      <c r="L50" s="58"/>
      <c r="M50" s="58"/>
      <c r="N50" s="58"/>
    </row>
    <row r="51" spans="2:14" ht="12.95" customHeight="1" x14ac:dyDescent="0.2">
      <c r="B51" s="2" t="s">
        <v>84</v>
      </c>
      <c r="C51" s="58">
        <f>+('siječanj 2025'!$E$50/'2025'!C8)*100</f>
        <v>16.257171637799171</v>
      </c>
      <c r="D51" s="58">
        <f>+('veljača 2025'!$E$50/'2025'!D8)*100</f>
        <v>15.140151887030143</v>
      </c>
      <c r="E51" s="58">
        <f>+('ožujak 2025'!$E$50/'2025'!E8)*100</f>
        <v>18.060604182335076</v>
      </c>
      <c r="F51" s="58">
        <f>+('travanj 2025'!$E$50/'2025'!F8)*100</f>
        <v>19.243278593682348</v>
      </c>
      <c r="G51" s="58">
        <f>+('svibanj 2025'!$E$50/'2025'!G8)*100</f>
        <v>14.946912505181754</v>
      </c>
      <c r="H51" s="58">
        <f>+('lipanj 2025'!$E$50/'2025'!H8)*100</f>
        <v>14.777058897468805</v>
      </c>
      <c r="I51" s="58">
        <f>+('srpanj 2025'!$E$50/'2025'!I8)*100</f>
        <v>14.480247981413822</v>
      </c>
      <c r="J51" s="58">
        <f>+('kolovoz 2025'!$E$50/'2025'!J8)*100</f>
        <v>15.286555329011584</v>
      </c>
      <c r="K51" s="58">
        <f>+('rujan 2025'!$E$50/'2025'!K8)*100</f>
        <v>13.683453970176886</v>
      </c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2025'!$E$73/'2025'!C8)*100</f>
        <v>0</v>
      </c>
      <c r="D52" s="62">
        <f>+('veljača 2025'!$E$73/'2025'!D8)*100</f>
        <v>0</v>
      </c>
      <c r="E52" s="62">
        <f>+('ožujak 2025'!$E$73/'2025'!E8)*100</f>
        <v>0</v>
      </c>
      <c r="F52" s="62">
        <f>+('travanj 2025'!$E$73/'2025'!F8)*100</f>
        <v>0</v>
      </c>
      <c r="G52" s="62">
        <f>+('svibanj 2025'!$E$73/'2025'!G8)*100</f>
        <v>0</v>
      </c>
      <c r="H52" s="62">
        <f>+('lipanj 2025'!$E$73/'2025'!H8)*100</f>
        <v>0</v>
      </c>
      <c r="I52" s="62">
        <f>+('srpanj 2025'!$E$73/'2025'!I8)*100</f>
        <v>0</v>
      </c>
      <c r="J52" s="62">
        <f>+('kolovoz 2025'!$E$73/'2025'!J8)*100</f>
        <v>0</v>
      </c>
      <c r="K52" s="62">
        <f>+('rujan 2025'!$E$73/'2025'!K8)*100</f>
        <v>0</v>
      </c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17">SUM(C50:C52)</f>
        <v>100</v>
      </c>
      <c r="D53" s="19">
        <f t="shared" si="17"/>
        <v>100</v>
      </c>
      <c r="E53" s="19">
        <f t="shared" si="17"/>
        <v>100</v>
      </c>
      <c r="F53" s="19">
        <f t="shared" si="17"/>
        <v>100</v>
      </c>
      <c r="G53" s="19">
        <f t="shared" si="17"/>
        <v>100</v>
      </c>
      <c r="H53" s="19">
        <f t="shared" si="17"/>
        <v>100</v>
      </c>
      <c r="I53" s="19">
        <f t="shared" si="17"/>
        <v>100</v>
      </c>
      <c r="J53" s="19">
        <f t="shared" si="17"/>
        <v>100</v>
      </c>
      <c r="K53" s="19">
        <f t="shared" si="17"/>
        <v>100</v>
      </c>
      <c r="L53" s="19">
        <f t="shared" si="17"/>
        <v>0</v>
      </c>
      <c r="M53" s="19">
        <f t="shared" si="17"/>
        <v>0</v>
      </c>
      <c r="N53" s="19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416845</v>
      </c>
      <c r="E6" s="39">
        <v>240334</v>
      </c>
    </row>
    <row r="7" spans="2:5" ht="12.95" customHeight="1" x14ac:dyDescent="0.2">
      <c r="B7" s="30" t="s">
        <v>3</v>
      </c>
      <c r="C7" s="30" t="s">
        <v>17</v>
      </c>
      <c r="D7" s="39">
        <v>469090</v>
      </c>
      <c r="E7" s="39">
        <v>304885</v>
      </c>
    </row>
    <row r="8" spans="2:5" ht="12.95" customHeight="1" x14ac:dyDescent="0.2">
      <c r="B8" s="30" t="s">
        <v>4</v>
      </c>
      <c r="C8" s="30" t="s">
        <v>18</v>
      </c>
      <c r="D8" s="39">
        <v>263050</v>
      </c>
      <c r="E8" s="39">
        <v>9787</v>
      </c>
    </row>
    <row r="9" spans="2:5" ht="12.95" customHeight="1" x14ac:dyDescent="0.2">
      <c r="B9" s="30" t="s">
        <v>5</v>
      </c>
      <c r="C9" s="30" t="s">
        <v>19</v>
      </c>
      <c r="D9" s="39">
        <v>1100</v>
      </c>
      <c r="E9" s="39">
        <v>103</v>
      </c>
    </row>
    <row r="10" spans="2:5" ht="12.95" customHeight="1" x14ac:dyDescent="0.2">
      <c r="B10" s="30" t="s">
        <v>6</v>
      </c>
      <c r="C10" s="30" t="s">
        <v>20</v>
      </c>
      <c r="D10" s="39">
        <v>160398922</v>
      </c>
      <c r="E10" s="39">
        <v>371273</v>
      </c>
    </row>
    <row r="11" spans="2:5" ht="12.95" customHeight="1" x14ac:dyDescent="0.2">
      <c r="B11" s="30" t="s">
        <v>7</v>
      </c>
      <c r="C11" s="30" t="s">
        <v>21</v>
      </c>
      <c r="D11" s="39">
        <v>1669100</v>
      </c>
      <c r="E11" s="39">
        <v>9712</v>
      </c>
    </row>
    <row r="12" spans="2:5" ht="12.95" customHeight="1" x14ac:dyDescent="0.2">
      <c r="B12" s="30" t="s">
        <v>8</v>
      </c>
      <c r="C12" s="30" t="s">
        <v>22</v>
      </c>
      <c r="D12" s="39">
        <v>17600</v>
      </c>
      <c r="E12" s="39">
        <v>1040</v>
      </c>
    </row>
    <row r="13" spans="2:5" ht="12.95" customHeight="1" x14ac:dyDescent="0.2">
      <c r="B13" s="30" t="s">
        <v>35</v>
      </c>
      <c r="C13" s="30" t="s">
        <v>36</v>
      </c>
      <c r="D13" s="39">
        <v>82350</v>
      </c>
      <c r="E13" s="39">
        <v>546</v>
      </c>
    </row>
    <row r="14" spans="2:5" ht="12.95" customHeight="1" x14ac:dyDescent="0.2">
      <c r="B14" s="30" t="s">
        <v>9</v>
      </c>
      <c r="C14" s="30" t="s">
        <v>23</v>
      </c>
      <c r="D14" s="39">
        <v>17130</v>
      </c>
      <c r="E14" s="39">
        <v>1053</v>
      </c>
    </row>
    <row r="15" spans="2:5" ht="12.95" customHeight="1" x14ac:dyDescent="0.2">
      <c r="B15" s="30" t="s">
        <v>10</v>
      </c>
      <c r="C15" s="30" t="s">
        <v>24</v>
      </c>
      <c r="D15" s="39">
        <v>2478000</v>
      </c>
      <c r="E15" s="39">
        <v>2562628</v>
      </c>
    </row>
    <row r="16" spans="2:5" ht="12.95" customHeight="1" x14ac:dyDescent="0.2">
      <c r="B16" s="30" t="s">
        <v>11</v>
      </c>
      <c r="C16" s="30" t="s">
        <v>25</v>
      </c>
      <c r="D16" s="39">
        <v>334565</v>
      </c>
      <c r="E16" s="39">
        <v>385271</v>
      </c>
    </row>
    <row r="17" spans="2:17" ht="12.95" customHeight="1" x14ac:dyDescent="0.2">
      <c r="B17" s="30" t="s">
        <v>12</v>
      </c>
      <c r="C17" s="30" t="s">
        <v>26</v>
      </c>
      <c r="D17" s="39">
        <v>10110409</v>
      </c>
      <c r="E17" s="39">
        <v>9552161</v>
      </c>
    </row>
    <row r="18" spans="2:17" ht="12.95" customHeight="1" x14ac:dyDescent="0.2">
      <c r="B18" s="30" t="s">
        <v>13</v>
      </c>
      <c r="C18" s="30" t="s">
        <v>27</v>
      </c>
      <c r="D18" s="39">
        <v>2122652</v>
      </c>
      <c r="E18" s="39">
        <v>15119</v>
      </c>
    </row>
    <row r="19" spans="2:17" ht="12.95" customHeight="1" x14ac:dyDescent="0.2">
      <c r="B19" s="30" t="s">
        <v>37</v>
      </c>
      <c r="C19" s="30" t="s">
        <v>38</v>
      </c>
      <c r="D19" s="39">
        <v>2600</v>
      </c>
      <c r="E19" s="39">
        <v>403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1587555</v>
      </c>
      <c r="E21" s="39">
        <v>794824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64130</v>
      </c>
      <c r="E22" s="39">
        <v>13361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7458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22610</v>
      </c>
      <c r="E32" s="39">
        <v>13683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32555</v>
      </c>
      <c r="E33" s="39">
        <v>22246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115750</v>
      </c>
      <c r="E34" s="39">
        <v>4942</v>
      </c>
    </row>
    <row r="35" spans="2:17" ht="12.95" customHeight="1" x14ac:dyDescent="0.2">
      <c r="B35" s="30" t="s">
        <v>5</v>
      </c>
      <c r="C35" s="30" t="s">
        <v>19</v>
      </c>
      <c r="D35" s="39">
        <v>1300</v>
      </c>
      <c r="E35" s="39">
        <v>180</v>
      </c>
    </row>
    <row r="36" spans="2:17" ht="12.95" customHeight="1" x14ac:dyDescent="0.2">
      <c r="B36" s="30" t="s">
        <v>6</v>
      </c>
      <c r="C36" s="30" t="s">
        <v>20</v>
      </c>
      <c r="D36" s="39">
        <v>146606272</v>
      </c>
      <c r="E36" s="39">
        <v>348218</v>
      </c>
    </row>
    <row r="37" spans="2:17" ht="12.95" customHeight="1" x14ac:dyDescent="0.2">
      <c r="B37" s="30" t="s">
        <v>7</v>
      </c>
      <c r="C37" s="30" t="s">
        <v>21</v>
      </c>
      <c r="D37" s="39">
        <v>1067100</v>
      </c>
      <c r="E37" s="39">
        <v>6918</v>
      </c>
    </row>
    <row r="38" spans="2:17" ht="12.95" customHeight="1" x14ac:dyDescent="0.2">
      <c r="B38" s="30" t="s">
        <v>8</v>
      </c>
      <c r="C38" s="30" t="s">
        <v>22</v>
      </c>
      <c r="D38" s="39">
        <v>150</v>
      </c>
      <c r="E38" s="39">
        <v>13</v>
      </c>
    </row>
    <row r="39" spans="2:17" ht="12.95" customHeight="1" x14ac:dyDescent="0.2">
      <c r="B39" s="30" t="s">
        <v>35</v>
      </c>
      <c r="C39" s="30" t="s">
        <v>36</v>
      </c>
      <c r="D39" s="39">
        <v>20260</v>
      </c>
      <c r="E39" s="39">
        <v>266</v>
      </c>
    </row>
    <row r="40" spans="2:17" ht="12.95" customHeight="1" x14ac:dyDescent="0.2">
      <c r="B40" s="30" t="s">
        <v>9</v>
      </c>
      <c r="C40" s="30" t="s">
        <v>23</v>
      </c>
      <c r="D40" s="39">
        <v>6610</v>
      </c>
      <c r="E40" s="39">
        <v>589</v>
      </c>
    </row>
    <row r="41" spans="2:17" ht="12.95" customHeight="1" x14ac:dyDescent="0.2">
      <c r="B41" s="30" t="s">
        <v>10</v>
      </c>
      <c r="C41" s="30" t="s">
        <v>24</v>
      </c>
      <c r="D41" s="39">
        <v>400350</v>
      </c>
      <c r="E41" s="39">
        <v>431541</v>
      </c>
    </row>
    <row r="42" spans="2:17" ht="12.95" customHeight="1" x14ac:dyDescent="0.2">
      <c r="B42" s="30" t="s">
        <v>11</v>
      </c>
      <c r="C42" s="30" t="s">
        <v>25</v>
      </c>
      <c r="D42" s="39">
        <v>202560</v>
      </c>
      <c r="E42" s="39">
        <v>246929</v>
      </c>
    </row>
    <row r="43" spans="2:17" ht="12.95" customHeight="1" x14ac:dyDescent="0.2">
      <c r="B43" s="30" t="s">
        <v>12</v>
      </c>
      <c r="C43" s="30" t="s">
        <v>26</v>
      </c>
      <c r="D43" s="39">
        <v>1007520</v>
      </c>
      <c r="E43" s="39">
        <v>986883</v>
      </c>
    </row>
    <row r="44" spans="2:17" ht="12.95" customHeight="1" x14ac:dyDescent="0.2">
      <c r="B44" s="30" t="s">
        <v>13</v>
      </c>
      <c r="C44" s="30" t="s">
        <v>27</v>
      </c>
      <c r="D44" s="39">
        <v>1371032</v>
      </c>
      <c r="E44" s="39">
        <v>12397</v>
      </c>
    </row>
    <row r="45" spans="2:17" ht="12.95" customHeight="1" x14ac:dyDescent="0.2">
      <c r="B45" s="30" t="s">
        <v>37</v>
      </c>
      <c r="C45" s="30" t="s">
        <v>38</v>
      </c>
      <c r="D45" s="39">
        <v>2005</v>
      </c>
      <c r="E45" s="39">
        <v>407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53</v>
      </c>
    </row>
    <row r="47" spans="2:17" ht="12.95" customHeight="1" x14ac:dyDescent="0.2">
      <c r="B47" s="30" t="s">
        <v>14</v>
      </c>
      <c r="C47" s="30" t="s">
        <v>28</v>
      </c>
      <c r="D47" s="39">
        <v>1291835</v>
      </c>
      <c r="E47" s="39">
        <v>673448</v>
      </c>
    </row>
    <row r="48" spans="2:17" ht="12.95" customHeight="1" x14ac:dyDescent="0.2">
      <c r="B48" s="30" t="s">
        <v>15</v>
      </c>
      <c r="C48" s="30" t="s">
        <v>29</v>
      </c>
      <c r="D48" s="39">
        <v>54580</v>
      </c>
      <c r="E48" s="39">
        <v>13676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7868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2.770257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71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14.269958000000001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B66-9108-43A9-90F4-21201F274704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301720</v>
      </c>
      <c r="E6" s="39">
        <v>174530</v>
      </c>
    </row>
    <row r="7" spans="2:5" ht="12.95" customHeight="1" x14ac:dyDescent="0.2">
      <c r="B7" s="30" t="s">
        <v>3</v>
      </c>
      <c r="C7" s="30" t="s">
        <v>17</v>
      </c>
      <c r="D7" s="39">
        <v>354290</v>
      </c>
      <c r="E7" s="39">
        <v>229825</v>
      </c>
    </row>
    <row r="8" spans="2:5" ht="12.95" customHeight="1" x14ac:dyDescent="0.2">
      <c r="B8" s="30" t="s">
        <v>4</v>
      </c>
      <c r="C8" s="30" t="s">
        <v>18</v>
      </c>
      <c r="D8" s="39">
        <v>1420800</v>
      </c>
      <c r="E8" s="39">
        <v>55265</v>
      </c>
    </row>
    <row r="9" spans="2:5" ht="12.95" customHeight="1" x14ac:dyDescent="0.2">
      <c r="B9" s="30" t="s">
        <v>5</v>
      </c>
      <c r="C9" s="30" t="s">
        <v>19</v>
      </c>
      <c r="D9" s="39">
        <v>6250</v>
      </c>
      <c r="E9" s="39">
        <v>585</v>
      </c>
    </row>
    <row r="10" spans="2:5" ht="12.95" customHeight="1" x14ac:dyDescent="0.2">
      <c r="B10" s="30" t="s">
        <v>6</v>
      </c>
      <c r="C10" s="30" t="s">
        <v>20</v>
      </c>
      <c r="D10" s="39">
        <v>144063800</v>
      </c>
      <c r="E10" s="39">
        <v>340700</v>
      </c>
    </row>
    <row r="11" spans="2:5" ht="12.95" customHeight="1" x14ac:dyDescent="0.2">
      <c r="B11" s="30" t="s">
        <v>7</v>
      </c>
      <c r="C11" s="30" t="s">
        <v>21</v>
      </c>
      <c r="D11" s="39">
        <v>811000</v>
      </c>
      <c r="E11" s="39">
        <v>4615</v>
      </c>
    </row>
    <row r="12" spans="2:5" ht="12.95" customHeight="1" x14ac:dyDescent="0.2">
      <c r="B12" s="30" t="s">
        <v>8</v>
      </c>
      <c r="C12" s="30" t="s">
        <v>22</v>
      </c>
      <c r="D12" s="39">
        <v>18350</v>
      </c>
      <c r="E12" s="39">
        <v>1082</v>
      </c>
    </row>
    <row r="13" spans="2:5" ht="12.95" customHeight="1" x14ac:dyDescent="0.2">
      <c r="B13" s="30" t="s">
        <v>35</v>
      </c>
      <c r="C13" s="30" t="s">
        <v>36</v>
      </c>
      <c r="D13" s="39">
        <v>17520</v>
      </c>
      <c r="E13" s="39">
        <v>117</v>
      </c>
    </row>
    <row r="14" spans="2:5" ht="12.95" customHeight="1" x14ac:dyDescent="0.2">
      <c r="B14" s="30" t="s">
        <v>9</v>
      </c>
      <c r="C14" s="30" t="s">
        <v>23</v>
      </c>
      <c r="D14" s="39">
        <v>19440</v>
      </c>
      <c r="E14" s="39">
        <v>1172</v>
      </c>
    </row>
    <row r="15" spans="2:5" ht="12.95" customHeight="1" x14ac:dyDescent="0.2">
      <c r="B15" s="30" t="s">
        <v>10</v>
      </c>
      <c r="C15" s="30" t="s">
        <v>24</v>
      </c>
      <c r="D15" s="39">
        <v>3240960</v>
      </c>
      <c r="E15" s="39">
        <v>3361794</v>
      </c>
    </row>
    <row r="16" spans="2:5" ht="12.95" customHeight="1" x14ac:dyDescent="0.2">
      <c r="B16" s="30" t="s">
        <v>11</v>
      </c>
      <c r="C16" s="30" t="s">
        <v>25</v>
      </c>
      <c r="D16" s="39">
        <v>376025</v>
      </c>
      <c r="E16" s="39">
        <v>439969</v>
      </c>
    </row>
    <row r="17" spans="2:17" ht="12.95" customHeight="1" x14ac:dyDescent="0.2">
      <c r="B17" s="30" t="s">
        <v>12</v>
      </c>
      <c r="C17" s="30" t="s">
        <v>26</v>
      </c>
      <c r="D17" s="39">
        <v>8937709</v>
      </c>
      <c r="E17" s="39">
        <v>8401244</v>
      </c>
    </row>
    <row r="18" spans="2:17" ht="12.95" customHeight="1" x14ac:dyDescent="0.2">
      <c r="B18" s="30" t="s">
        <v>13</v>
      </c>
      <c r="C18" s="30" t="s">
        <v>27</v>
      </c>
      <c r="D18" s="39">
        <v>1418960</v>
      </c>
      <c r="E18" s="39">
        <v>10156</v>
      </c>
    </row>
    <row r="19" spans="2:17" ht="12.95" customHeight="1" x14ac:dyDescent="0.2">
      <c r="B19" s="30" t="s">
        <v>37</v>
      </c>
      <c r="C19" s="30" t="s">
        <v>38</v>
      </c>
      <c r="D19" s="39">
        <v>8758</v>
      </c>
      <c r="E19" s="39">
        <v>1353</v>
      </c>
    </row>
    <row r="20" spans="2:17" ht="12.95" customHeight="1" x14ac:dyDescent="0.2">
      <c r="B20" s="30" t="s">
        <v>39</v>
      </c>
      <c r="C20" s="30" t="s">
        <v>40</v>
      </c>
      <c r="D20" s="39">
        <v>70</v>
      </c>
      <c r="E20" s="39">
        <v>30</v>
      </c>
    </row>
    <row r="21" spans="2:17" ht="12.95" customHeight="1" x14ac:dyDescent="0.2">
      <c r="B21" s="30" t="s">
        <v>14</v>
      </c>
      <c r="C21" s="30" t="s">
        <v>28</v>
      </c>
      <c r="D21" s="39">
        <v>1400703</v>
      </c>
      <c r="E21" s="39">
        <v>703207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85590</v>
      </c>
      <c r="E22" s="39">
        <v>18904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7497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39550</v>
      </c>
      <c r="E32" s="39">
        <v>24107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54480</v>
      </c>
      <c r="E33" s="39">
        <v>36903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385300</v>
      </c>
      <c r="E34" s="39">
        <v>16376</v>
      </c>
    </row>
    <row r="35" spans="2:17" ht="12.95" customHeight="1" x14ac:dyDescent="0.2">
      <c r="B35" s="30" t="s">
        <v>5</v>
      </c>
      <c r="C35" s="30" t="s">
        <v>19</v>
      </c>
      <c r="D35" s="39">
        <v>1400</v>
      </c>
      <c r="E35" s="39">
        <v>194</v>
      </c>
    </row>
    <row r="36" spans="2:17" ht="12.95" customHeight="1" x14ac:dyDescent="0.2">
      <c r="B36" s="30" t="s">
        <v>6</v>
      </c>
      <c r="C36" s="30" t="s">
        <v>20</v>
      </c>
      <c r="D36" s="39">
        <v>130232707</v>
      </c>
      <c r="E36" s="39">
        <v>316134</v>
      </c>
    </row>
    <row r="37" spans="2:17" ht="12.95" customHeight="1" x14ac:dyDescent="0.2">
      <c r="B37" s="30" t="s">
        <v>7</v>
      </c>
      <c r="C37" s="30" t="s">
        <v>21</v>
      </c>
      <c r="D37" s="39">
        <v>676000</v>
      </c>
      <c r="E37" s="39">
        <v>4455</v>
      </c>
    </row>
    <row r="38" spans="2:17" ht="12.95" customHeight="1" x14ac:dyDescent="0.2">
      <c r="B38" s="30" t="s">
        <v>8</v>
      </c>
      <c r="C38" s="30" t="s">
        <v>22</v>
      </c>
      <c r="D38" s="39">
        <v>5400</v>
      </c>
      <c r="E38" s="39">
        <v>464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10190</v>
      </c>
      <c r="E40" s="39">
        <v>932</v>
      </c>
    </row>
    <row r="41" spans="2:17" ht="12.95" customHeight="1" x14ac:dyDescent="0.2">
      <c r="B41" s="30" t="s">
        <v>10</v>
      </c>
      <c r="C41" s="30" t="s">
        <v>24</v>
      </c>
      <c r="D41" s="39">
        <v>254470</v>
      </c>
      <c r="E41" s="39">
        <v>270997</v>
      </c>
    </row>
    <row r="42" spans="2:17" ht="12.95" customHeight="1" x14ac:dyDescent="0.2">
      <c r="B42" s="30" t="s">
        <v>11</v>
      </c>
      <c r="C42" s="30" t="s">
        <v>25</v>
      </c>
      <c r="D42" s="39">
        <v>149490</v>
      </c>
      <c r="E42" s="39">
        <v>183698</v>
      </c>
    </row>
    <row r="43" spans="2:17" ht="12.95" customHeight="1" x14ac:dyDescent="0.2">
      <c r="B43" s="30" t="s">
        <v>12</v>
      </c>
      <c r="C43" s="30" t="s">
        <v>26</v>
      </c>
      <c r="D43" s="39">
        <v>927158</v>
      </c>
      <c r="E43" s="39">
        <v>900898</v>
      </c>
    </row>
    <row r="44" spans="2:17" ht="12.95" customHeight="1" x14ac:dyDescent="0.2">
      <c r="B44" s="30" t="s">
        <v>13</v>
      </c>
      <c r="C44" s="30" t="s">
        <v>27</v>
      </c>
      <c r="D44" s="39">
        <v>935780</v>
      </c>
      <c r="E44" s="39">
        <v>8515</v>
      </c>
    </row>
    <row r="45" spans="2:17" ht="12.95" customHeight="1" x14ac:dyDescent="0.2">
      <c r="B45" s="30" t="s">
        <v>37</v>
      </c>
      <c r="C45" s="30" t="s">
        <v>38</v>
      </c>
      <c r="D45" s="39">
        <v>779</v>
      </c>
      <c r="E45" s="39">
        <v>157</v>
      </c>
    </row>
    <row r="46" spans="2:17" ht="12.95" customHeight="1" x14ac:dyDescent="0.2">
      <c r="B46" s="20" t="s">
        <v>39</v>
      </c>
      <c r="C46" s="20" t="s">
        <v>40</v>
      </c>
      <c r="D46" s="39">
        <v>10</v>
      </c>
      <c r="E46" s="39">
        <v>5</v>
      </c>
    </row>
    <row r="47" spans="2:17" ht="12.95" customHeight="1" x14ac:dyDescent="0.2">
      <c r="B47" s="30" t="s">
        <v>14</v>
      </c>
      <c r="C47" s="30" t="s">
        <v>28</v>
      </c>
      <c r="D47" s="39">
        <v>1291687</v>
      </c>
      <c r="E47" s="39">
        <v>669052</v>
      </c>
    </row>
    <row r="48" spans="2:17" ht="12.95" customHeight="1" x14ac:dyDescent="0.2">
      <c r="B48" s="30" t="s">
        <v>15</v>
      </c>
      <c r="C48" s="30" t="s">
        <v>29</v>
      </c>
      <c r="D48" s="39">
        <v>44740</v>
      </c>
      <c r="E48" s="39">
        <v>11204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9460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2.4535520000000002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13.752045000000001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D07-CEDE-46F4-BC2A-8F604B22444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308445</v>
      </c>
      <c r="E6" s="39">
        <v>170880</v>
      </c>
    </row>
    <row r="7" spans="2:5" ht="12.95" customHeight="1" x14ac:dyDescent="0.2">
      <c r="B7" s="30" t="s">
        <v>3</v>
      </c>
      <c r="C7" s="30" t="s">
        <v>17</v>
      </c>
      <c r="D7" s="39">
        <v>371145</v>
      </c>
      <c r="E7" s="39">
        <v>231409</v>
      </c>
    </row>
    <row r="8" spans="2:5" ht="12.95" customHeight="1" x14ac:dyDescent="0.2">
      <c r="B8" s="30" t="s">
        <v>4</v>
      </c>
      <c r="C8" s="30" t="s">
        <v>18</v>
      </c>
      <c r="D8" s="39">
        <v>2051350</v>
      </c>
      <c r="E8" s="39">
        <v>79537</v>
      </c>
    </row>
    <row r="9" spans="2:5" ht="12.95" customHeight="1" x14ac:dyDescent="0.2">
      <c r="B9" s="30" t="s">
        <v>5</v>
      </c>
      <c r="C9" s="30" t="s">
        <v>19</v>
      </c>
      <c r="D9" s="39">
        <v>14950</v>
      </c>
      <c r="E9" s="39">
        <v>1398</v>
      </c>
    </row>
    <row r="10" spans="2:5" ht="12.95" customHeight="1" x14ac:dyDescent="0.2">
      <c r="B10" s="30" t="s">
        <v>6</v>
      </c>
      <c r="C10" s="30" t="s">
        <v>20</v>
      </c>
      <c r="D10" s="39">
        <v>195945609</v>
      </c>
      <c r="E10" s="39">
        <v>466246</v>
      </c>
    </row>
    <row r="11" spans="2:5" ht="12.95" customHeight="1" x14ac:dyDescent="0.2">
      <c r="B11" s="30" t="s">
        <v>7</v>
      </c>
      <c r="C11" s="30" t="s">
        <v>21</v>
      </c>
      <c r="D11" s="39">
        <v>1550000</v>
      </c>
      <c r="E11" s="39">
        <v>8687</v>
      </c>
    </row>
    <row r="12" spans="2:5" ht="12.95" customHeight="1" x14ac:dyDescent="0.2">
      <c r="B12" s="30" t="s">
        <v>8</v>
      </c>
      <c r="C12" s="30" t="s">
        <v>22</v>
      </c>
      <c r="D12" s="39">
        <v>16650</v>
      </c>
      <c r="E12" s="39">
        <v>995</v>
      </c>
    </row>
    <row r="13" spans="2:5" ht="12.95" customHeight="1" x14ac:dyDescent="0.2">
      <c r="B13" s="30" t="s">
        <v>35</v>
      </c>
      <c r="C13" s="30" t="s">
        <v>36</v>
      </c>
      <c r="D13" s="39">
        <v>16520</v>
      </c>
      <c r="E13" s="39">
        <v>110</v>
      </c>
    </row>
    <row r="14" spans="2:5" ht="12.95" customHeight="1" x14ac:dyDescent="0.2">
      <c r="B14" s="30" t="s">
        <v>9</v>
      </c>
      <c r="C14" s="30" t="s">
        <v>23</v>
      </c>
      <c r="D14" s="39">
        <v>18920</v>
      </c>
      <c r="E14" s="39">
        <v>1188</v>
      </c>
    </row>
    <row r="15" spans="2:5" ht="12.95" customHeight="1" x14ac:dyDescent="0.2">
      <c r="B15" s="30" t="s">
        <v>10</v>
      </c>
      <c r="C15" s="30" t="s">
        <v>24</v>
      </c>
      <c r="D15" s="39">
        <v>1995035</v>
      </c>
      <c r="E15" s="39">
        <v>2036764</v>
      </c>
    </row>
    <row r="16" spans="2:5" ht="12.95" customHeight="1" x14ac:dyDescent="0.2">
      <c r="B16" s="30" t="s">
        <v>11</v>
      </c>
      <c r="C16" s="30" t="s">
        <v>25</v>
      </c>
      <c r="D16" s="39">
        <v>473254</v>
      </c>
      <c r="E16" s="39">
        <v>549405</v>
      </c>
    </row>
    <row r="17" spans="2:17" ht="12.95" customHeight="1" x14ac:dyDescent="0.2">
      <c r="B17" s="30" t="s">
        <v>12</v>
      </c>
      <c r="C17" s="30" t="s">
        <v>26</v>
      </c>
      <c r="D17" s="39">
        <v>7766990</v>
      </c>
      <c r="E17" s="39">
        <v>7029816</v>
      </c>
    </row>
    <row r="18" spans="2:17" ht="12.95" customHeight="1" x14ac:dyDescent="0.2">
      <c r="B18" s="30" t="s">
        <v>13</v>
      </c>
      <c r="C18" s="30" t="s">
        <v>27</v>
      </c>
      <c r="D18" s="39">
        <v>2592770</v>
      </c>
      <c r="E18" s="39">
        <v>19905</v>
      </c>
    </row>
    <row r="19" spans="2:17" ht="12.95" customHeight="1" x14ac:dyDescent="0.2">
      <c r="B19" s="30" t="s">
        <v>37</v>
      </c>
      <c r="C19" s="30" t="s">
        <v>38</v>
      </c>
      <c r="D19" s="39">
        <v>4682</v>
      </c>
      <c r="E19" s="39">
        <v>723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1474899</v>
      </c>
      <c r="E21" s="39">
        <v>739518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108541</v>
      </c>
      <c r="E22" s="39">
        <v>24568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7766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125190</v>
      </c>
      <c r="E32" s="39">
        <v>72346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51255</v>
      </c>
      <c r="E33" s="39">
        <v>33313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335250</v>
      </c>
      <c r="E34" s="39">
        <v>14175</v>
      </c>
    </row>
    <row r="35" spans="2:17" ht="12.95" customHeight="1" x14ac:dyDescent="0.2">
      <c r="B35" s="30" t="s">
        <v>5</v>
      </c>
      <c r="C35" s="30" t="s">
        <v>19</v>
      </c>
      <c r="D35" s="39">
        <v>5450</v>
      </c>
      <c r="E35" s="39">
        <v>759</v>
      </c>
    </row>
    <row r="36" spans="2:17" ht="12.95" customHeight="1" x14ac:dyDescent="0.2">
      <c r="B36" s="30" t="s">
        <v>6</v>
      </c>
      <c r="C36" s="30" t="s">
        <v>20</v>
      </c>
      <c r="D36" s="39">
        <v>169131706</v>
      </c>
      <c r="E36" s="39">
        <v>412708</v>
      </c>
    </row>
    <row r="37" spans="2:17" ht="12.95" customHeight="1" x14ac:dyDescent="0.2">
      <c r="B37" s="30" t="s">
        <v>7</v>
      </c>
      <c r="C37" s="30" t="s">
        <v>21</v>
      </c>
      <c r="D37" s="39">
        <v>790000</v>
      </c>
      <c r="E37" s="39">
        <v>5063</v>
      </c>
    </row>
    <row r="38" spans="2:17" ht="12.95" customHeight="1" x14ac:dyDescent="0.2">
      <c r="B38" s="30" t="s">
        <v>8</v>
      </c>
      <c r="C38" s="30" t="s">
        <v>22</v>
      </c>
      <c r="D38" s="39">
        <v>6900</v>
      </c>
      <c r="E38" s="39">
        <v>596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6000</v>
      </c>
      <c r="E40" s="39">
        <v>558</v>
      </c>
    </row>
    <row r="41" spans="2:17" ht="12.95" customHeight="1" x14ac:dyDescent="0.2">
      <c r="B41" s="30" t="s">
        <v>10</v>
      </c>
      <c r="C41" s="30" t="s">
        <v>24</v>
      </c>
      <c r="D41" s="39">
        <v>352245</v>
      </c>
      <c r="E41" s="39">
        <v>374911</v>
      </c>
    </row>
    <row r="42" spans="2:17" ht="12.95" customHeight="1" x14ac:dyDescent="0.2">
      <c r="B42" s="30" t="s">
        <v>11</v>
      </c>
      <c r="C42" s="30" t="s">
        <v>25</v>
      </c>
      <c r="D42" s="39">
        <v>127235</v>
      </c>
      <c r="E42" s="39">
        <v>155917</v>
      </c>
    </row>
    <row r="43" spans="2:17" ht="12.95" customHeight="1" x14ac:dyDescent="0.2">
      <c r="B43" s="30" t="s">
        <v>12</v>
      </c>
      <c r="C43" s="30" t="s">
        <v>26</v>
      </c>
      <c r="D43" s="39">
        <v>810660</v>
      </c>
      <c r="E43" s="39">
        <v>765805</v>
      </c>
    </row>
    <row r="44" spans="2:17" ht="12.95" customHeight="1" x14ac:dyDescent="0.2">
      <c r="B44" s="30" t="s">
        <v>13</v>
      </c>
      <c r="C44" s="30" t="s">
        <v>27</v>
      </c>
      <c r="D44" s="39">
        <v>1235820</v>
      </c>
      <c r="E44" s="39">
        <v>11127</v>
      </c>
    </row>
    <row r="45" spans="2:17" ht="12.95" customHeight="1" x14ac:dyDescent="0.2">
      <c r="B45" s="30" t="s">
        <v>37</v>
      </c>
      <c r="C45" s="30" t="s">
        <v>38</v>
      </c>
      <c r="D45" s="39">
        <v>1381</v>
      </c>
      <c r="E45" s="39">
        <v>280</v>
      </c>
    </row>
    <row r="46" spans="2:17" ht="12.95" customHeight="1" x14ac:dyDescent="0.2">
      <c r="B46" s="20" t="s">
        <v>39</v>
      </c>
      <c r="C46" s="20" t="s">
        <v>40</v>
      </c>
      <c r="D46" s="39">
        <v>180</v>
      </c>
      <c r="E46" s="39">
        <v>96</v>
      </c>
    </row>
    <row r="47" spans="2:17" ht="12.95" customHeight="1" x14ac:dyDescent="0.2">
      <c r="B47" s="30" t="s">
        <v>14</v>
      </c>
      <c r="C47" s="30" t="s">
        <v>28</v>
      </c>
      <c r="D47" s="39">
        <v>1242490</v>
      </c>
      <c r="E47" s="39">
        <v>647447</v>
      </c>
    </row>
    <row r="48" spans="2:17" ht="12.95" customHeight="1" x14ac:dyDescent="0.2">
      <c r="B48" s="30" t="s">
        <v>15</v>
      </c>
      <c r="C48" s="30" t="s">
        <v>29</v>
      </c>
      <c r="D48" s="39">
        <v>31721</v>
      </c>
      <c r="E48" s="39">
        <v>7919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2849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2.5058699999999998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11.368914999999999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6CB5-132B-43AA-98BA-CD5A433D367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462085</v>
      </c>
      <c r="E6" s="66">
        <v>248105</v>
      </c>
    </row>
    <row r="7" spans="2:5" ht="12.95" customHeight="1" x14ac:dyDescent="0.2">
      <c r="B7" s="30" t="s">
        <v>3</v>
      </c>
      <c r="C7" s="30" t="s">
        <v>17</v>
      </c>
      <c r="D7" s="66">
        <v>386645</v>
      </c>
      <c r="E7" s="66">
        <v>237272</v>
      </c>
    </row>
    <row r="8" spans="2:5" ht="12.95" customHeight="1" x14ac:dyDescent="0.2">
      <c r="B8" s="30" t="s">
        <v>4</v>
      </c>
      <c r="C8" s="30" t="s">
        <v>18</v>
      </c>
      <c r="D8" s="66">
        <v>571950</v>
      </c>
      <c r="E8" s="66">
        <v>20934</v>
      </c>
    </row>
    <row r="9" spans="2:5" ht="12.95" customHeight="1" x14ac:dyDescent="0.2">
      <c r="B9" s="30" t="s">
        <v>5</v>
      </c>
      <c r="C9" s="30" t="s">
        <v>19</v>
      </c>
      <c r="D9" s="66">
        <v>19500</v>
      </c>
      <c r="E9" s="66">
        <v>1808</v>
      </c>
    </row>
    <row r="10" spans="2:5" ht="12.95" customHeight="1" x14ac:dyDescent="0.2">
      <c r="B10" s="30" t="s">
        <v>6</v>
      </c>
      <c r="C10" s="30" t="s">
        <v>20</v>
      </c>
      <c r="D10" s="66">
        <v>188824203</v>
      </c>
      <c r="E10" s="66">
        <v>441138</v>
      </c>
    </row>
    <row r="11" spans="2:5" ht="12.95" customHeight="1" x14ac:dyDescent="0.2">
      <c r="B11" s="30" t="s">
        <v>7</v>
      </c>
      <c r="C11" s="30" t="s">
        <v>21</v>
      </c>
      <c r="D11" s="66">
        <v>8177000</v>
      </c>
      <c r="E11" s="66">
        <v>48898</v>
      </c>
    </row>
    <row r="12" spans="2:5" ht="12.95" customHeight="1" x14ac:dyDescent="0.2">
      <c r="B12" s="30" t="s">
        <v>8</v>
      </c>
      <c r="C12" s="30" t="s">
        <v>22</v>
      </c>
      <c r="D12" s="66">
        <v>48600</v>
      </c>
      <c r="E12" s="66">
        <v>2860</v>
      </c>
    </row>
    <row r="13" spans="2:5" ht="12.95" customHeight="1" x14ac:dyDescent="0.2">
      <c r="B13" s="30" t="s">
        <v>35</v>
      </c>
      <c r="C13" s="30" t="s">
        <v>36</v>
      </c>
      <c r="D13" s="66">
        <v>50850</v>
      </c>
      <c r="E13" s="67">
        <v>338</v>
      </c>
    </row>
    <row r="14" spans="2:5" ht="12.95" customHeight="1" x14ac:dyDescent="0.2">
      <c r="B14" s="30" t="s">
        <v>9</v>
      </c>
      <c r="C14" s="30" t="s">
        <v>23</v>
      </c>
      <c r="D14" s="66">
        <v>34500</v>
      </c>
      <c r="E14" s="66">
        <v>2176</v>
      </c>
    </row>
    <row r="15" spans="2:5" ht="12.95" customHeight="1" x14ac:dyDescent="0.2">
      <c r="B15" s="30" t="s">
        <v>10</v>
      </c>
      <c r="C15" s="30" t="s">
        <v>24</v>
      </c>
      <c r="D15" s="66">
        <v>3698905</v>
      </c>
      <c r="E15" s="66">
        <v>3846324</v>
      </c>
    </row>
    <row r="16" spans="2:5" ht="12.95" customHeight="1" x14ac:dyDescent="0.2">
      <c r="B16" s="30" t="s">
        <v>11</v>
      </c>
      <c r="C16" s="30" t="s">
        <v>25</v>
      </c>
      <c r="D16" s="66">
        <v>497250</v>
      </c>
      <c r="E16" s="66">
        <v>560030</v>
      </c>
    </row>
    <row r="17" spans="2:17" ht="12.95" customHeight="1" x14ac:dyDescent="0.2">
      <c r="B17" s="30" t="s">
        <v>12</v>
      </c>
      <c r="C17" s="30" t="s">
        <v>26</v>
      </c>
      <c r="D17" s="66">
        <v>7941822</v>
      </c>
      <c r="E17" s="66">
        <v>6883577</v>
      </c>
    </row>
    <row r="18" spans="2:17" ht="12.95" customHeight="1" x14ac:dyDescent="0.2">
      <c r="B18" s="30" t="s">
        <v>13</v>
      </c>
      <c r="C18" s="30" t="s">
        <v>27</v>
      </c>
      <c r="D18" s="66">
        <v>2411010</v>
      </c>
      <c r="E18" s="66">
        <v>18043</v>
      </c>
    </row>
    <row r="19" spans="2:17" ht="12.95" customHeight="1" x14ac:dyDescent="0.2">
      <c r="B19" s="30" t="s">
        <v>37</v>
      </c>
      <c r="C19" s="30" t="s">
        <v>38</v>
      </c>
      <c r="D19" s="66">
        <v>8217</v>
      </c>
      <c r="E19" s="66">
        <v>1269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1585636</v>
      </c>
      <c r="E21" s="66">
        <v>793061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230200</v>
      </c>
      <c r="E22" s="66">
        <v>51105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8970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72135</v>
      </c>
      <c r="E32" s="39">
        <v>40644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67280</v>
      </c>
      <c r="E33" s="39">
        <v>43067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597850</v>
      </c>
      <c r="E34" s="39">
        <v>25293</v>
      </c>
    </row>
    <row r="35" spans="2:17" ht="12.95" customHeight="1" x14ac:dyDescent="0.2">
      <c r="B35" s="30" t="s">
        <v>5</v>
      </c>
      <c r="C35" s="30" t="s">
        <v>19</v>
      </c>
      <c r="D35" s="39">
        <v>16200</v>
      </c>
      <c r="E35" s="39">
        <v>2214</v>
      </c>
    </row>
    <row r="36" spans="2:17" ht="12.95" customHeight="1" x14ac:dyDescent="0.2">
      <c r="B36" s="30" t="s">
        <v>6</v>
      </c>
      <c r="C36" s="30" t="s">
        <v>20</v>
      </c>
      <c r="D36" s="39">
        <v>171154598</v>
      </c>
      <c r="E36" s="39">
        <v>412268</v>
      </c>
    </row>
    <row r="37" spans="2:17" ht="12.95" customHeight="1" x14ac:dyDescent="0.2">
      <c r="B37" s="30" t="s">
        <v>7</v>
      </c>
      <c r="C37" s="30" t="s">
        <v>21</v>
      </c>
      <c r="D37" s="39">
        <v>1294000</v>
      </c>
      <c r="E37" s="39">
        <v>8442</v>
      </c>
    </row>
    <row r="38" spans="2:17" ht="12.95" customHeight="1" x14ac:dyDescent="0.2">
      <c r="B38" s="30" t="s">
        <v>8</v>
      </c>
      <c r="C38" s="30" t="s">
        <v>22</v>
      </c>
      <c r="D38" s="39">
        <v>3850</v>
      </c>
      <c r="E38" s="39">
        <v>337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20410</v>
      </c>
      <c r="E40" s="39">
        <v>1906</v>
      </c>
    </row>
    <row r="41" spans="2:17" ht="12.95" customHeight="1" x14ac:dyDescent="0.2">
      <c r="B41" s="30" t="s">
        <v>10</v>
      </c>
      <c r="C41" s="30" t="s">
        <v>24</v>
      </c>
      <c r="D41" s="39">
        <v>614121</v>
      </c>
      <c r="E41" s="39">
        <v>649433</v>
      </c>
    </row>
    <row r="42" spans="2:17" ht="12.95" customHeight="1" x14ac:dyDescent="0.2">
      <c r="B42" s="30" t="s">
        <v>11</v>
      </c>
      <c r="C42" s="30" t="s">
        <v>25</v>
      </c>
      <c r="D42" s="39">
        <v>148257</v>
      </c>
      <c r="E42" s="39">
        <v>177966</v>
      </c>
    </row>
    <row r="43" spans="2:17" ht="12.95" customHeight="1" x14ac:dyDescent="0.2">
      <c r="B43" s="30" t="s">
        <v>12</v>
      </c>
      <c r="C43" s="30" t="s">
        <v>26</v>
      </c>
      <c r="D43" s="39">
        <v>1048565</v>
      </c>
      <c r="E43" s="39">
        <v>953237</v>
      </c>
    </row>
    <row r="44" spans="2:17" ht="12.95" customHeight="1" x14ac:dyDescent="0.2">
      <c r="B44" s="30" t="s">
        <v>13</v>
      </c>
      <c r="C44" s="30" t="s">
        <v>27</v>
      </c>
      <c r="D44" s="39">
        <v>1832750</v>
      </c>
      <c r="E44" s="39">
        <v>16362</v>
      </c>
    </row>
    <row r="45" spans="2:17" ht="12.95" customHeight="1" x14ac:dyDescent="0.2">
      <c r="B45" s="30" t="s">
        <v>37</v>
      </c>
      <c r="C45" s="30" t="s">
        <v>38</v>
      </c>
      <c r="D45" s="39">
        <v>4328</v>
      </c>
      <c r="E45" s="39">
        <v>879</v>
      </c>
    </row>
    <row r="46" spans="2:17" ht="12.95" customHeight="1" x14ac:dyDescent="0.2">
      <c r="B46" s="20" t="s">
        <v>39</v>
      </c>
      <c r="C46" s="20" t="s">
        <v>40</v>
      </c>
      <c r="D46" s="39">
        <v>125</v>
      </c>
      <c r="E46" s="39">
        <v>66</v>
      </c>
    </row>
    <row r="47" spans="2:17" ht="12.95" customHeight="1" x14ac:dyDescent="0.2">
      <c r="B47" s="30" t="s">
        <v>14</v>
      </c>
      <c r="C47" s="30" t="s">
        <v>28</v>
      </c>
      <c r="D47" s="39">
        <v>1509018</v>
      </c>
      <c r="E47" s="39">
        <v>786811</v>
      </c>
    </row>
    <row r="48" spans="2:17" ht="12.95" customHeight="1" x14ac:dyDescent="0.2">
      <c r="B48" s="30" t="s">
        <v>15</v>
      </c>
      <c r="C48" s="30" t="s">
        <v>29</v>
      </c>
      <c r="D48" s="39">
        <v>53480</v>
      </c>
      <c r="E48" s="39">
        <v>13209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5131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3.1372650000000002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13.165908</v>
      </c>
    </row>
    <row r="81" spans="2:5" ht="12.95" customHeight="1" x14ac:dyDescent="0.2">
      <c r="B81" s="11" t="s">
        <v>34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2817-DFBE-404A-9E91-21FC0D15D633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847415</v>
      </c>
      <c r="E6" s="66">
        <v>460019</v>
      </c>
    </row>
    <row r="7" spans="2:5" ht="12.95" customHeight="1" x14ac:dyDescent="0.2">
      <c r="B7" s="30" t="s">
        <v>3</v>
      </c>
      <c r="C7" s="30" t="s">
        <v>17</v>
      </c>
      <c r="D7" s="66">
        <v>479495</v>
      </c>
      <c r="E7" s="66">
        <v>294669</v>
      </c>
    </row>
    <row r="8" spans="2:5" ht="12.95" customHeight="1" x14ac:dyDescent="0.2">
      <c r="B8" s="30" t="s">
        <v>4</v>
      </c>
      <c r="C8" s="30" t="s">
        <v>18</v>
      </c>
      <c r="D8" s="66">
        <v>811100</v>
      </c>
      <c r="E8" s="66">
        <v>30304</v>
      </c>
    </row>
    <row r="9" spans="2:5" ht="12.95" customHeight="1" x14ac:dyDescent="0.2">
      <c r="B9" s="30" t="s">
        <v>5</v>
      </c>
      <c r="C9" s="30" t="s">
        <v>19</v>
      </c>
      <c r="D9" s="66">
        <v>28450</v>
      </c>
      <c r="E9" s="66">
        <v>3042</v>
      </c>
    </row>
    <row r="10" spans="2:5" ht="12.95" customHeight="1" x14ac:dyDescent="0.2">
      <c r="B10" s="30" t="s">
        <v>6</v>
      </c>
      <c r="C10" s="30" t="s">
        <v>20</v>
      </c>
      <c r="D10" s="66">
        <v>213569000</v>
      </c>
      <c r="E10" s="66">
        <v>502861</v>
      </c>
    </row>
    <row r="11" spans="2:5" ht="12.95" customHeight="1" x14ac:dyDescent="0.2">
      <c r="B11" s="30" t="s">
        <v>7</v>
      </c>
      <c r="C11" s="30" t="s">
        <v>21</v>
      </c>
      <c r="D11" s="66">
        <v>5753000</v>
      </c>
      <c r="E11" s="66">
        <v>32710</v>
      </c>
    </row>
    <row r="12" spans="2:5" ht="12.95" customHeight="1" x14ac:dyDescent="0.2">
      <c r="B12" s="30" t="s">
        <v>8</v>
      </c>
      <c r="C12" s="30" t="s">
        <v>22</v>
      </c>
      <c r="D12" s="66">
        <v>24600</v>
      </c>
      <c r="E12" s="66">
        <v>1453</v>
      </c>
    </row>
    <row r="13" spans="2:5" ht="12.95" customHeight="1" x14ac:dyDescent="0.2">
      <c r="B13" s="30" t="s">
        <v>35</v>
      </c>
      <c r="C13" s="30" t="s">
        <v>36</v>
      </c>
      <c r="D13" s="66">
        <v>2020</v>
      </c>
      <c r="E13" s="67">
        <v>14</v>
      </c>
    </row>
    <row r="14" spans="2:5" ht="12.95" customHeight="1" x14ac:dyDescent="0.2">
      <c r="B14" s="30" t="s">
        <v>9</v>
      </c>
      <c r="C14" s="30" t="s">
        <v>23</v>
      </c>
      <c r="D14" s="66">
        <v>19570</v>
      </c>
      <c r="E14" s="66">
        <v>1242</v>
      </c>
    </row>
    <row r="15" spans="2:5" ht="12.95" customHeight="1" x14ac:dyDescent="0.2">
      <c r="B15" s="30" t="s">
        <v>10</v>
      </c>
      <c r="C15" s="30" t="s">
        <v>24</v>
      </c>
      <c r="D15" s="66">
        <v>2861085</v>
      </c>
      <c r="E15" s="66">
        <v>2975481</v>
      </c>
    </row>
    <row r="16" spans="2:5" ht="12.95" customHeight="1" x14ac:dyDescent="0.2">
      <c r="B16" s="30" t="s">
        <v>11</v>
      </c>
      <c r="C16" s="30" t="s">
        <v>25</v>
      </c>
      <c r="D16" s="66">
        <v>583465</v>
      </c>
      <c r="E16" s="66">
        <v>661343</v>
      </c>
    </row>
    <row r="17" spans="2:17" ht="12.95" customHeight="1" x14ac:dyDescent="0.2">
      <c r="B17" s="30" t="s">
        <v>12</v>
      </c>
      <c r="C17" s="30" t="s">
        <v>26</v>
      </c>
      <c r="D17" s="66">
        <v>9418342</v>
      </c>
      <c r="E17" s="66">
        <v>8079634</v>
      </c>
    </row>
    <row r="18" spans="2:17" ht="12.95" customHeight="1" x14ac:dyDescent="0.2">
      <c r="B18" s="30" t="s">
        <v>13</v>
      </c>
      <c r="C18" s="30" t="s">
        <v>27</v>
      </c>
      <c r="D18" s="66">
        <v>2319140</v>
      </c>
      <c r="E18" s="66">
        <v>16329</v>
      </c>
    </row>
    <row r="19" spans="2:17" ht="12.95" customHeight="1" x14ac:dyDescent="0.2">
      <c r="B19" s="30" t="s">
        <v>37</v>
      </c>
      <c r="C19" s="30" t="s">
        <v>38</v>
      </c>
      <c r="D19" s="66">
        <v>4942</v>
      </c>
      <c r="E19" s="66">
        <v>755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1644458</v>
      </c>
      <c r="E21" s="66">
        <v>821728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226400</v>
      </c>
      <c r="E22" s="66">
        <v>48743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13334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59385</v>
      </c>
      <c r="E32" s="39">
        <v>34303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50240</v>
      </c>
      <c r="E33" s="39">
        <v>32501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379900</v>
      </c>
      <c r="E34" s="39">
        <v>16033</v>
      </c>
    </row>
    <row r="35" spans="2:17" ht="12.95" customHeight="1" x14ac:dyDescent="0.2">
      <c r="B35" s="30" t="s">
        <v>5</v>
      </c>
      <c r="C35" s="30" t="s">
        <v>19</v>
      </c>
      <c r="D35" s="39">
        <v>8000</v>
      </c>
      <c r="E35" s="39">
        <v>1098</v>
      </c>
    </row>
    <row r="36" spans="2:17" ht="12.95" customHeight="1" x14ac:dyDescent="0.2">
      <c r="B36" s="30" t="s">
        <v>6</v>
      </c>
      <c r="C36" s="30" t="s">
        <v>20</v>
      </c>
      <c r="D36" s="39">
        <v>180295600</v>
      </c>
      <c r="E36" s="39">
        <v>436315</v>
      </c>
    </row>
    <row r="37" spans="2:17" ht="12.95" customHeight="1" x14ac:dyDescent="0.2">
      <c r="B37" s="30" t="s">
        <v>7</v>
      </c>
      <c r="C37" s="30" t="s">
        <v>21</v>
      </c>
      <c r="D37" s="39">
        <v>852000</v>
      </c>
      <c r="E37" s="39">
        <v>5510</v>
      </c>
    </row>
    <row r="38" spans="2:17" ht="12.95" customHeight="1" x14ac:dyDescent="0.2">
      <c r="B38" s="30" t="s">
        <v>8</v>
      </c>
      <c r="C38" s="30" t="s">
        <v>22</v>
      </c>
      <c r="D38" s="39">
        <v>9950</v>
      </c>
      <c r="E38" s="39">
        <v>891</v>
      </c>
    </row>
    <row r="39" spans="2:17" ht="12.95" customHeight="1" x14ac:dyDescent="0.2">
      <c r="B39" s="30" t="s">
        <v>35</v>
      </c>
      <c r="C39" s="30" t="s">
        <v>36</v>
      </c>
      <c r="D39" s="39"/>
      <c r="E39" s="39"/>
    </row>
    <row r="40" spans="2:17" ht="12.95" customHeight="1" x14ac:dyDescent="0.2">
      <c r="B40" s="30" t="s">
        <v>9</v>
      </c>
      <c r="C40" s="30" t="s">
        <v>23</v>
      </c>
      <c r="D40" s="39">
        <v>1620</v>
      </c>
      <c r="E40" s="39">
        <v>152</v>
      </c>
    </row>
    <row r="41" spans="2:17" ht="12.95" customHeight="1" x14ac:dyDescent="0.2">
      <c r="B41" s="30" t="s">
        <v>10</v>
      </c>
      <c r="C41" s="30" t="s">
        <v>24</v>
      </c>
      <c r="D41" s="39">
        <v>291865</v>
      </c>
      <c r="E41" s="39">
        <v>317262</v>
      </c>
    </row>
    <row r="42" spans="2:17" ht="12.95" customHeight="1" x14ac:dyDescent="0.2">
      <c r="B42" s="30" t="s">
        <v>11</v>
      </c>
      <c r="C42" s="30" t="s">
        <v>25</v>
      </c>
      <c r="D42" s="39">
        <v>169425</v>
      </c>
      <c r="E42" s="39">
        <v>204442</v>
      </c>
    </row>
    <row r="43" spans="2:17" ht="12.95" customHeight="1" x14ac:dyDescent="0.2">
      <c r="B43" s="30" t="s">
        <v>12</v>
      </c>
      <c r="C43" s="30" t="s">
        <v>26</v>
      </c>
      <c r="D43" s="39">
        <v>684541</v>
      </c>
      <c r="E43" s="39">
        <v>621234</v>
      </c>
    </row>
    <row r="44" spans="2:17" ht="12.95" customHeight="1" x14ac:dyDescent="0.2">
      <c r="B44" s="30" t="s">
        <v>13</v>
      </c>
      <c r="C44" s="30" t="s">
        <v>27</v>
      </c>
      <c r="D44" s="39">
        <v>1904890</v>
      </c>
      <c r="E44" s="39">
        <v>17064</v>
      </c>
    </row>
    <row r="45" spans="2:17" ht="12.95" customHeight="1" x14ac:dyDescent="0.2">
      <c r="B45" s="30" t="s">
        <v>37</v>
      </c>
      <c r="C45" s="30" t="s">
        <v>38</v>
      </c>
      <c r="D45" s="39">
        <v>5373</v>
      </c>
      <c r="E45" s="39">
        <v>1069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1421794</v>
      </c>
      <c r="E47" s="39">
        <v>741501</v>
      </c>
    </row>
    <row r="48" spans="2:17" ht="12.95" customHeight="1" x14ac:dyDescent="0.2">
      <c r="B48" s="30" t="s">
        <v>15</v>
      </c>
      <c r="C48" s="30" t="s">
        <v>29</v>
      </c>
      <c r="D48" s="39">
        <v>55610</v>
      </c>
      <c r="E48" s="39">
        <v>13772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7260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2.4504069999999998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13.943661000000001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BE0-D314-4F6D-8A29-19D6755EAF7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1243870</v>
      </c>
      <c r="E6" s="66">
        <v>665766</v>
      </c>
    </row>
    <row r="7" spans="2:5" ht="12.95" customHeight="1" x14ac:dyDescent="0.2">
      <c r="B7" s="30" t="s">
        <v>3</v>
      </c>
      <c r="C7" s="30" t="s">
        <v>17</v>
      </c>
      <c r="D7" s="66">
        <v>782095</v>
      </c>
      <c r="E7" s="66">
        <v>475548</v>
      </c>
    </row>
    <row r="8" spans="2:5" ht="12.95" customHeight="1" x14ac:dyDescent="0.2">
      <c r="B8" s="30" t="s">
        <v>4</v>
      </c>
      <c r="C8" s="30" t="s">
        <v>18</v>
      </c>
      <c r="D8" s="66">
        <v>1858650</v>
      </c>
      <c r="E8" s="66">
        <v>70266</v>
      </c>
    </row>
    <row r="9" spans="2:5" ht="12.95" customHeight="1" x14ac:dyDescent="0.2">
      <c r="B9" s="30" t="s">
        <v>5</v>
      </c>
      <c r="C9" s="30" t="s">
        <v>19</v>
      </c>
      <c r="D9" s="66">
        <v>28300</v>
      </c>
      <c r="E9" s="66">
        <v>2656</v>
      </c>
    </row>
    <row r="10" spans="2:5" ht="12.95" customHeight="1" x14ac:dyDescent="0.2">
      <c r="B10" s="30" t="s">
        <v>6</v>
      </c>
      <c r="C10" s="30" t="s">
        <v>20</v>
      </c>
      <c r="D10" s="66">
        <v>179148223</v>
      </c>
      <c r="E10" s="66">
        <v>421471</v>
      </c>
    </row>
    <row r="11" spans="2:5" ht="12.95" customHeight="1" x14ac:dyDescent="0.2">
      <c r="B11" s="30" t="s">
        <v>7</v>
      </c>
      <c r="C11" s="30" t="s">
        <v>21</v>
      </c>
      <c r="D11" s="66">
        <v>3503000</v>
      </c>
      <c r="E11" s="66">
        <v>18873</v>
      </c>
    </row>
    <row r="12" spans="2:5" ht="12.95" customHeight="1" x14ac:dyDescent="0.2">
      <c r="B12" s="30" t="s">
        <v>8</v>
      </c>
      <c r="C12" s="30" t="s">
        <v>22</v>
      </c>
      <c r="D12" s="66">
        <v>36950</v>
      </c>
      <c r="E12" s="66">
        <v>2175</v>
      </c>
    </row>
    <row r="13" spans="2:5" ht="12.95" customHeight="1" x14ac:dyDescent="0.2">
      <c r="B13" s="30" t="s">
        <v>35</v>
      </c>
      <c r="C13" s="30" t="s">
        <v>36</v>
      </c>
      <c r="D13" s="66">
        <v>2310</v>
      </c>
      <c r="E13" s="66">
        <v>15</v>
      </c>
    </row>
    <row r="14" spans="2:5" ht="12.95" customHeight="1" x14ac:dyDescent="0.2">
      <c r="B14" s="30" t="s">
        <v>9</v>
      </c>
      <c r="C14" s="30" t="s">
        <v>23</v>
      </c>
      <c r="D14" s="66">
        <v>48300</v>
      </c>
      <c r="E14" s="66">
        <v>3049</v>
      </c>
    </row>
    <row r="15" spans="2:5" ht="12.95" customHeight="1" x14ac:dyDescent="0.2">
      <c r="B15" s="30" t="s">
        <v>10</v>
      </c>
      <c r="C15" s="30" t="s">
        <v>24</v>
      </c>
      <c r="D15" s="66">
        <v>2651712</v>
      </c>
      <c r="E15" s="66">
        <v>2747070</v>
      </c>
    </row>
    <row r="16" spans="2:5" ht="12.95" customHeight="1" x14ac:dyDescent="0.2">
      <c r="B16" s="30" t="s">
        <v>11</v>
      </c>
      <c r="C16" s="30" t="s">
        <v>25</v>
      </c>
      <c r="D16" s="66">
        <v>672925</v>
      </c>
      <c r="E16" s="66">
        <v>753418</v>
      </c>
    </row>
    <row r="17" spans="2:17" ht="12.95" customHeight="1" x14ac:dyDescent="0.2">
      <c r="B17" s="30" t="s">
        <v>12</v>
      </c>
      <c r="C17" s="30" t="s">
        <v>26</v>
      </c>
      <c r="D17" s="66">
        <v>10705808</v>
      </c>
      <c r="E17" s="66">
        <v>8980563</v>
      </c>
    </row>
    <row r="18" spans="2:17" ht="12.95" customHeight="1" x14ac:dyDescent="0.2">
      <c r="B18" s="30" t="s">
        <v>13</v>
      </c>
      <c r="C18" s="30" t="s">
        <v>27</v>
      </c>
      <c r="D18" s="66">
        <v>2009940</v>
      </c>
      <c r="E18" s="66">
        <v>14632</v>
      </c>
    </row>
    <row r="19" spans="2:17" ht="12.95" customHeight="1" x14ac:dyDescent="0.2">
      <c r="B19" s="30" t="s">
        <v>37</v>
      </c>
      <c r="C19" s="30" t="s">
        <v>38</v>
      </c>
      <c r="D19" s="66">
        <v>1734</v>
      </c>
      <c r="E19" s="66">
        <v>265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1675303</v>
      </c>
      <c r="E21" s="66">
        <v>837414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416140</v>
      </c>
      <c r="E22" s="66">
        <v>87927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18022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95540</v>
      </c>
      <c r="E32" s="39">
        <v>54878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101440</v>
      </c>
      <c r="E33" s="39">
        <v>65210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476550</v>
      </c>
      <c r="E34" s="39">
        <v>20109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220</v>
      </c>
    </row>
    <row r="36" spans="2:17" ht="12.95" customHeight="1" x14ac:dyDescent="0.2">
      <c r="B36" s="30" t="s">
        <v>6</v>
      </c>
      <c r="C36" s="30" t="s">
        <v>20</v>
      </c>
      <c r="D36" s="39">
        <v>135542223</v>
      </c>
      <c r="E36" s="39">
        <v>330071</v>
      </c>
    </row>
    <row r="37" spans="2:17" ht="12.95" customHeight="1" x14ac:dyDescent="0.2">
      <c r="B37" s="30" t="s">
        <v>7</v>
      </c>
      <c r="C37" s="30" t="s">
        <v>21</v>
      </c>
      <c r="D37" s="39">
        <v>1503000</v>
      </c>
      <c r="E37" s="39">
        <v>9103</v>
      </c>
    </row>
    <row r="38" spans="2:17" ht="12.95" customHeight="1" x14ac:dyDescent="0.2">
      <c r="B38" s="30" t="s">
        <v>8</v>
      </c>
      <c r="C38" s="30" t="s">
        <v>22</v>
      </c>
      <c r="D38" s="39">
        <v>6250</v>
      </c>
      <c r="E38" s="39">
        <v>557</v>
      </c>
    </row>
    <row r="39" spans="2:17" ht="12.95" customHeight="1" x14ac:dyDescent="0.2">
      <c r="B39" s="30" t="s">
        <v>35</v>
      </c>
      <c r="C39" s="30" t="s">
        <v>36</v>
      </c>
      <c r="D39" s="39">
        <v>187130</v>
      </c>
      <c r="E39" s="39">
        <v>1928</v>
      </c>
    </row>
    <row r="40" spans="2:17" ht="12.95" customHeight="1" x14ac:dyDescent="0.2">
      <c r="B40" s="30" t="s">
        <v>9</v>
      </c>
      <c r="C40" s="30" t="s">
        <v>23</v>
      </c>
      <c r="D40" s="39">
        <v>13560</v>
      </c>
      <c r="E40" s="39">
        <v>1265</v>
      </c>
    </row>
    <row r="41" spans="2:17" ht="12.95" customHeight="1" x14ac:dyDescent="0.2">
      <c r="B41" s="30" t="s">
        <v>10</v>
      </c>
      <c r="C41" s="30" t="s">
        <v>24</v>
      </c>
      <c r="D41" s="39">
        <v>274992</v>
      </c>
      <c r="E41" s="39">
        <v>298675</v>
      </c>
    </row>
    <row r="42" spans="2:17" ht="12.95" customHeight="1" x14ac:dyDescent="0.2">
      <c r="B42" s="30" t="s">
        <v>11</v>
      </c>
      <c r="C42" s="30" t="s">
        <v>25</v>
      </c>
      <c r="D42" s="39">
        <v>160185</v>
      </c>
      <c r="E42" s="39">
        <v>193047</v>
      </c>
    </row>
    <row r="43" spans="2:17" ht="12.95" customHeight="1" x14ac:dyDescent="0.2">
      <c r="B43" s="30" t="s">
        <v>12</v>
      </c>
      <c r="C43" s="30" t="s">
        <v>26</v>
      </c>
      <c r="D43" s="39">
        <v>892257</v>
      </c>
      <c r="E43" s="39">
        <v>794284</v>
      </c>
    </row>
    <row r="44" spans="2:17" ht="12.95" customHeight="1" x14ac:dyDescent="0.2">
      <c r="B44" s="30" t="s">
        <v>13</v>
      </c>
      <c r="C44" s="30" t="s">
        <v>27</v>
      </c>
      <c r="D44" s="39">
        <v>2162100</v>
      </c>
      <c r="E44" s="39">
        <v>19706</v>
      </c>
    </row>
    <row r="45" spans="2:17" ht="12.95" customHeight="1" x14ac:dyDescent="0.2">
      <c r="B45" s="30" t="s">
        <v>37</v>
      </c>
      <c r="C45" s="30" t="s">
        <v>38</v>
      </c>
      <c r="D45" s="39">
        <v>826</v>
      </c>
      <c r="E45" s="39">
        <v>165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1553725</v>
      </c>
      <c r="E47" s="39">
        <v>808247</v>
      </c>
    </row>
    <row r="48" spans="2:17" ht="12.95" customHeight="1" x14ac:dyDescent="0.2">
      <c r="B48" s="30" t="s">
        <v>15</v>
      </c>
      <c r="C48" s="30" t="s">
        <v>29</v>
      </c>
      <c r="D48" s="39">
        <v>57810</v>
      </c>
      <c r="E48" s="39">
        <v>13941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6677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2.6180829999999999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15.099130000000001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C3B6-F828-4C89-88D7-6B90AF37BD50}">
  <dimension ref="B2:Q81"/>
  <sheetViews>
    <sheetView showGridLines="0" topLeftCell="A32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2023415</v>
      </c>
      <c r="E6" s="66">
        <v>1080982</v>
      </c>
    </row>
    <row r="7" spans="2:5" ht="12.95" customHeight="1" x14ac:dyDescent="0.2">
      <c r="B7" s="30" t="s">
        <v>3</v>
      </c>
      <c r="C7" s="30" t="s">
        <v>17</v>
      </c>
      <c r="D7" s="66">
        <v>1395755</v>
      </c>
      <c r="E7" s="66">
        <v>841645</v>
      </c>
    </row>
    <row r="8" spans="2:5" ht="12.95" customHeight="1" x14ac:dyDescent="0.2">
      <c r="B8" s="30" t="s">
        <v>4</v>
      </c>
      <c r="C8" s="30" t="s">
        <v>18</v>
      </c>
      <c r="D8" s="66">
        <v>2640350</v>
      </c>
      <c r="E8" s="66">
        <v>98927</v>
      </c>
    </row>
    <row r="9" spans="2:5" ht="12.95" customHeight="1" x14ac:dyDescent="0.2">
      <c r="B9" s="30" t="s">
        <v>5</v>
      </c>
      <c r="C9" s="30" t="s">
        <v>19</v>
      </c>
      <c r="D9" s="66">
        <v>51400</v>
      </c>
      <c r="E9" s="66">
        <v>4762</v>
      </c>
    </row>
    <row r="10" spans="2:5" ht="12.95" customHeight="1" x14ac:dyDescent="0.2">
      <c r="B10" s="30" t="s">
        <v>6</v>
      </c>
      <c r="C10" s="30" t="s">
        <v>20</v>
      </c>
      <c r="D10" s="66">
        <v>236703300</v>
      </c>
      <c r="E10" s="66">
        <v>560728</v>
      </c>
    </row>
    <row r="11" spans="2:5" ht="12.95" customHeight="1" x14ac:dyDescent="0.2">
      <c r="B11" s="30" t="s">
        <v>7</v>
      </c>
      <c r="C11" s="30" t="s">
        <v>21</v>
      </c>
      <c r="D11" s="66">
        <v>1501200</v>
      </c>
      <c r="E11" s="66">
        <v>9896</v>
      </c>
    </row>
    <row r="12" spans="2:5" ht="12.95" customHeight="1" x14ac:dyDescent="0.2">
      <c r="B12" s="30" t="s">
        <v>8</v>
      </c>
      <c r="C12" s="30" t="s">
        <v>22</v>
      </c>
      <c r="D12" s="66">
        <v>59350</v>
      </c>
      <c r="E12" s="66">
        <v>3525</v>
      </c>
    </row>
    <row r="13" spans="2:5" ht="12.95" customHeight="1" x14ac:dyDescent="0.2">
      <c r="B13" s="30" t="s">
        <v>35</v>
      </c>
      <c r="C13" s="30" t="s">
        <v>36</v>
      </c>
      <c r="D13" s="66">
        <v>131100</v>
      </c>
      <c r="E13" s="66">
        <v>870</v>
      </c>
    </row>
    <row r="14" spans="2:5" ht="12.95" customHeight="1" x14ac:dyDescent="0.2">
      <c r="B14" s="30" t="s">
        <v>9</v>
      </c>
      <c r="C14" s="30" t="s">
        <v>23</v>
      </c>
      <c r="D14" s="66">
        <v>130030</v>
      </c>
      <c r="E14" s="66">
        <v>8159</v>
      </c>
    </row>
    <row r="15" spans="2:5" ht="12.95" customHeight="1" x14ac:dyDescent="0.2">
      <c r="B15" s="30" t="s">
        <v>10</v>
      </c>
      <c r="C15" s="30" t="s">
        <v>24</v>
      </c>
      <c r="D15" s="66">
        <v>3077240</v>
      </c>
      <c r="E15" s="66">
        <v>3195689</v>
      </c>
    </row>
    <row r="16" spans="2:5" ht="12.95" customHeight="1" x14ac:dyDescent="0.2">
      <c r="B16" s="30" t="s">
        <v>11</v>
      </c>
      <c r="C16" s="30" t="s">
        <v>25</v>
      </c>
      <c r="D16" s="66">
        <v>876125</v>
      </c>
      <c r="E16" s="66">
        <v>962953</v>
      </c>
    </row>
    <row r="17" spans="2:17" ht="12.95" customHeight="1" x14ac:dyDescent="0.2">
      <c r="B17" s="30" t="s">
        <v>12</v>
      </c>
      <c r="C17" s="30" t="s">
        <v>26</v>
      </c>
      <c r="D17" s="66">
        <v>13111131</v>
      </c>
      <c r="E17" s="66">
        <v>10829768</v>
      </c>
    </row>
    <row r="18" spans="2:17" ht="12.95" customHeight="1" x14ac:dyDescent="0.2">
      <c r="B18" s="30" t="s">
        <v>13</v>
      </c>
      <c r="C18" s="30" t="s">
        <v>27</v>
      </c>
      <c r="D18" s="66">
        <v>1824951</v>
      </c>
      <c r="E18" s="66">
        <v>13355</v>
      </c>
    </row>
    <row r="19" spans="2:17" ht="12.95" customHeight="1" x14ac:dyDescent="0.2">
      <c r="B19" s="30" t="s">
        <v>37</v>
      </c>
      <c r="C19" s="30" t="s">
        <v>38</v>
      </c>
      <c r="D19" s="66">
        <v>4929</v>
      </c>
      <c r="E19" s="66">
        <v>739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1857263</v>
      </c>
      <c r="E21" s="66">
        <v>929839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775345</v>
      </c>
      <c r="E22" s="66">
        <v>168005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8800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100550</v>
      </c>
      <c r="E32" s="39">
        <v>56805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119730</v>
      </c>
      <c r="E33" s="39">
        <v>76015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450500</v>
      </c>
      <c r="E34" s="39">
        <v>18415</v>
      </c>
    </row>
    <row r="35" spans="2:17" ht="12.95" customHeight="1" x14ac:dyDescent="0.2">
      <c r="B35" s="30" t="s">
        <v>5</v>
      </c>
      <c r="C35" s="30" t="s">
        <v>19</v>
      </c>
      <c r="D35" s="39">
        <v>27200</v>
      </c>
      <c r="E35" s="39">
        <v>2888</v>
      </c>
    </row>
    <row r="36" spans="2:17" ht="12.95" customHeight="1" x14ac:dyDescent="0.2">
      <c r="B36" s="30" t="s">
        <v>6</v>
      </c>
      <c r="C36" s="30" t="s">
        <v>20</v>
      </c>
      <c r="D36" s="39">
        <v>171079400</v>
      </c>
      <c r="E36" s="39">
        <v>418881</v>
      </c>
    </row>
    <row r="37" spans="2:17" ht="12.95" customHeight="1" x14ac:dyDescent="0.2">
      <c r="B37" s="30" t="s">
        <v>7</v>
      </c>
      <c r="C37" s="30" t="s">
        <v>21</v>
      </c>
      <c r="D37" s="39">
        <v>484000</v>
      </c>
      <c r="E37" s="39">
        <v>3029</v>
      </c>
    </row>
    <row r="38" spans="2:17" ht="12.95" customHeight="1" x14ac:dyDescent="0.2">
      <c r="B38" s="30" t="s">
        <v>8</v>
      </c>
      <c r="C38" s="30" t="s">
        <v>22</v>
      </c>
      <c r="D38" s="39">
        <v>43900</v>
      </c>
      <c r="E38" s="39">
        <v>3425</v>
      </c>
    </row>
    <row r="39" spans="2:17" ht="12.95" customHeight="1" x14ac:dyDescent="0.2">
      <c r="B39" s="30" t="s">
        <v>35</v>
      </c>
      <c r="C39" s="30" t="s">
        <v>36</v>
      </c>
      <c r="D39" s="39">
        <v>8000</v>
      </c>
      <c r="E39" s="39">
        <v>105</v>
      </c>
    </row>
    <row r="40" spans="2:17" ht="12.95" customHeight="1" x14ac:dyDescent="0.2">
      <c r="B40" s="30" t="s">
        <v>9</v>
      </c>
      <c r="C40" s="30" t="s">
        <v>23</v>
      </c>
      <c r="D40" s="39">
        <v>22600</v>
      </c>
      <c r="E40" s="39">
        <v>1949</v>
      </c>
    </row>
    <row r="41" spans="2:17" ht="12.95" customHeight="1" x14ac:dyDescent="0.2">
      <c r="B41" s="30" t="s">
        <v>10</v>
      </c>
      <c r="C41" s="30" t="s">
        <v>24</v>
      </c>
      <c r="D41" s="39">
        <v>265770</v>
      </c>
      <c r="E41" s="39">
        <v>288301</v>
      </c>
    </row>
    <row r="42" spans="2:17" ht="12.95" customHeight="1" x14ac:dyDescent="0.2">
      <c r="B42" s="30" t="s">
        <v>11</v>
      </c>
      <c r="C42" s="30" t="s">
        <v>25</v>
      </c>
      <c r="D42" s="39">
        <v>218090</v>
      </c>
      <c r="E42" s="39">
        <v>258965</v>
      </c>
    </row>
    <row r="43" spans="2:17" ht="12.95" customHeight="1" x14ac:dyDescent="0.2">
      <c r="B43" s="30" t="s">
        <v>12</v>
      </c>
      <c r="C43" s="30" t="s">
        <v>26</v>
      </c>
      <c r="D43" s="39">
        <v>1290759</v>
      </c>
      <c r="E43" s="39">
        <v>1124715</v>
      </c>
    </row>
    <row r="44" spans="2:17" ht="12.95" customHeight="1" x14ac:dyDescent="0.2">
      <c r="B44" s="30" t="s">
        <v>13</v>
      </c>
      <c r="C44" s="30" t="s">
        <v>27</v>
      </c>
      <c r="D44" s="39">
        <v>1884051</v>
      </c>
      <c r="E44" s="39">
        <v>17179</v>
      </c>
    </row>
    <row r="45" spans="2:17" ht="12.95" customHeight="1" x14ac:dyDescent="0.2">
      <c r="B45" s="30" t="s">
        <v>37</v>
      </c>
      <c r="C45" s="30" t="s">
        <v>38</v>
      </c>
      <c r="D45" s="39">
        <v>7218</v>
      </c>
      <c r="E45" s="39">
        <v>1437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1666293</v>
      </c>
      <c r="E47" s="39">
        <v>869271</v>
      </c>
    </row>
    <row r="48" spans="2:17" ht="12.95" customHeight="1" x14ac:dyDescent="0.2">
      <c r="B48" s="30" t="s">
        <v>15</v>
      </c>
      <c r="C48" s="30" t="s">
        <v>29</v>
      </c>
      <c r="D48" s="39">
        <v>98015</v>
      </c>
      <c r="E48" s="39">
        <v>23219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4851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3.1694499999999999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18.718641999999999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471-E20F-4943-A7E9-4C586F24761C}">
  <dimension ref="B2:Q81"/>
  <sheetViews>
    <sheetView showGridLines="0" topLeftCell="A26" zoomScale="85" zoomScaleNormal="85" workbookViewId="0">
      <selection activeCell="E50" sqref="E50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1437175</v>
      </c>
      <c r="E6" s="66">
        <v>762413</v>
      </c>
    </row>
    <row r="7" spans="2:5" ht="12.95" customHeight="1" x14ac:dyDescent="0.2">
      <c r="B7" s="30" t="s">
        <v>3</v>
      </c>
      <c r="C7" s="30" t="s">
        <v>17</v>
      </c>
      <c r="D7" s="66">
        <v>823745</v>
      </c>
      <c r="E7" s="66">
        <v>491752</v>
      </c>
    </row>
    <row r="8" spans="2:5" ht="12.95" customHeight="1" x14ac:dyDescent="0.2">
      <c r="B8" s="30" t="s">
        <v>4</v>
      </c>
      <c r="C8" s="30" t="s">
        <v>18</v>
      </c>
      <c r="D8" s="66">
        <v>2479000</v>
      </c>
      <c r="E8" s="66">
        <v>94350</v>
      </c>
    </row>
    <row r="9" spans="2:5" ht="12.95" customHeight="1" x14ac:dyDescent="0.2">
      <c r="B9" s="30" t="s">
        <v>5</v>
      </c>
      <c r="C9" s="30" t="s">
        <v>19</v>
      </c>
      <c r="D9" s="66">
        <v>34150</v>
      </c>
      <c r="E9" s="66">
        <v>3356</v>
      </c>
    </row>
    <row r="10" spans="2:5" ht="12.95" customHeight="1" x14ac:dyDescent="0.2">
      <c r="B10" s="30" t="s">
        <v>6</v>
      </c>
      <c r="C10" s="30" t="s">
        <v>20</v>
      </c>
      <c r="D10" s="66">
        <v>238127204</v>
      </c>
      <c r="E10" s="66">
        <v>568229</v>
      </c>
    </row>
    <row r="11" spans="2:5" ht="12.95" customHeight="1" x14ac:dyDescent="0.2">
      <c r="B11" s="30" t="s">
        <v>7</v>
      </c>
      <c r="C11" s="30" t="s">
        <v>21</v>
      </c>
      <c r="D11" s="66">
        <v>4528000</v>
      </c>
      <c r="E11" s="66">
        <v>22743</v>
      </c>
    </row>
    <row r="12" spans="2:5" ht="12.95" customHeight="1" x14ac:dyDescent="0.2">
      <c r="B12" s="30" t="s">
        <v>8</v>
      </c>
      <c r="C12" s="30" t="s">
        <v>22</v>
      </c>
      <c r="D12" s="66">
        <v>57750</v>
      </c>
      <c r="E12" s="66">
        <v>3400</v>
      </c>
    </row>
    <row r="13" spans="2:5" ht="12.95" customHeight="1" x14ac:dyDescent="0.2">
      <c r="B13" s="30" t="s">
        <v>35</v>
      </c>
      <c r="C13" s="30" t="s">
        <v>36</v>
      </c>
      <c r="D13" s="66">
        <v>203020</v>
      </c>
      <c r="E13" s="66">
        <v>1347</v>
      </c>
    </row>
    <row r="14" spans="2:5" ht="12.95" customHeight="1" x14ac:dyDescent="0.2">
      <c r="B14" s="30" t="s">
        <v>9</v>
      </c>
      <c r="C14" s="30" t="s">
        <v>23</v>
      </c>
      <c r="D14" s="66">
        <v>75510</v>
      </c>
      <c r="E14" s="66">
        <v>4771</v>
      </c>
    </row>
    <row r="15" spans="2:5" ht="12.95" customHeight="1" x14ac:dyDescent="0.2">
      <c r="B15" s="30" t="s">
        <v>10</v>
      </c>
      <c r="C15" s="30" t="s">
        <v>24</v>
      </c>
      <c r="D15" s="66">
        <v>2493410</v>
      </c>
      <c r="E15" s="66">
        <v>2580945</v>
      </c>
    </row>
    <row r="16" spans="2:5" ht="12.95" customHeight="1" x14ac:dyDescent="0.2">
      <c r="B16" s="30" t="s">
        <v>11</v>
      </c>
      <c r="C16" s="30" t="s">
        <v>25</v>
      </c>
      <c r="D16" s="66">
        <v>824935</v>
      </c>
      <c r="E16" s="66">
        <v>902399</v>
      </c>
    </row>
    <row r="17" spans="2:17" ht="12.95" customHeight="1" x14ac:dyDescent="0.2">
      <c r="B17" s="30" t="s">
        <v>12</v>
      </c>
      <c r="C17" s="30" t="s">
        <v>26</v>
      </c>
      <c r="D17" s="66">
        <v>10369684</v>
      </c>
      <c r="E17" s="66">
        <v>8576934</v>
      </c>
    </row>
    <row r="18" spans="2:17" ht="12.95" customHeight="1" x14ac:dyDescent="0.2">
      <c r="B18" s="30" t="s">
        <v>13</v>
      </c>
      <c r="C18" s="30" t="s">
        <v>27</v>
      </c>
      <c r="D18" s="66">
        <v>1316470</v>
      </c>
      <c r="E18" s="66">
        <v>9380</v>
      </c>
    </row>
    <row r="19" spans="2:17" ht="12.95" customHeight="1" x14ac:dyDescent="0.2">
      <c r="B19" s="30" t="s">
        <v>37</v>
      </c>
      <c r="C19" s="30" t="s">
        <v>38</v>
      </c>
      <c r="D19" s="66">
        <v>15970</v>
      </c>
      <c r="E19" s="66">
        <v>2413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1789030</v>
      </c>
      <c r="E21" s="66">
        <v>891803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871025</v>
      </c>
      <c r="E22" s="66">
        <v>187203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8651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98225</v>
      </c>
      <c r="E32" s="39">
        <v>55095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123950</v>
      </c>
      <c r="E33" s="39">
        <v>78304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722850</v>
      </c>
      <c r="E34" s="39">
        <v>30652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219</v>
      </c>
    </row>
    <row r="36" spans="2:17" ht="12.95" customHeight="1" x14ac:dyDescent="0.2">
      <c r="B36" s="30" t="s">
        <v>6</v>
      </c>
      <c r="C36" s="30" t="s">
        <v>20</v>
      </c>
      <c r="D36" s="39">
        <v>186044104</v>
      </c>
      <c r="E36" s="39">
        <v>457857</v>
      </c>
    </row>
    <row r="37" spans="2:17" ht="12.95" customHeight="1" x14ac:dyDescent="0.2">
      <c r="B37" s="30" t="s">
        <v>7</v>
      </c>
      <c r="C37" s="30" t="s">
        <v>21</v>
      </c>
      <c r="D37" s="39">
        <v>505000</v>
      </c>
      <c r="E37" s="39">
        <v>3099</v>
      </c>
    </row>
    <row r="38" spans="2:17" ht="12.95" customHeight="1" x14ac:dyDescent="0.2">
      <c r="B38" s="30" t="s">
        <v>8</v>
      </c>
      <c r="C38" s="30" t="s">
        <v>22</v>
      </c>
      <c r="D38" s="39">
        <v>18300</v>
      </c>
      <c r="E38" s="39">
        <v>1614</v>
      </c>
    </row>
    <row r="39" spans="2:17" ht="12.95" customHeight="1" x14ac:dyDescent="0.2">
      <c r="B39" s="30" t="s">
        <v>35</v>
      </c>
      <c r="C39" s="30" t="s">
        <v>36</v>
      </c>
      <c r="D39" s="39">
        <v>760</v>
      </c>
      <c r="E39" s="39">
        <v>10</v>
      </c>
    </row>
    <row r="40" spans="2:17" ht="12.95" customHeight="1" x14ac:dyDescent="0.2">
      <c r="B40" s="30" t="s">
        <v>9</v>
      </c>
      <c r="C40" s="30" t="s">
        <v>23</v>
      </c>
      <c r="D40" s="39">
        <v>44710</v>
      </c>
      <c r="E40" s="39">
        <v>3988</v>
      </c>
    </row>
    <row r="41" spans="2:17" ht="12.95" customHeight="1" x14ac:dyDescent="0.2">
      <c r="B41" s="30" t="s">
        <v>10</v>
      </c>
      <c r="C41" s="30" t="s">
        <v>24</v>
      </c>
      <c r="D41" s="39">
        <v>279240</v>
      </c>
      <c r="E41" s="39">
        <v>301715</v>
      </c>
    </row>
    <row r="42" spans="2:17" ht="12.95" customHeight="1" x14ac:dyDescent="0.2">
      <c r="B42" s="30" t="s">
        <v>11</v>
      </c>
      <c r="C42" s="30" t="s">
        <v>25</v>
      </c>
      <c r="D42" s="39">
        <v>179550</v>
      </c>
      <c r="E42" s="39">
        <v>211667</v>
      </c>
    </row>
    <row r="43" spans="2:17" ht="12.95" customHeight="1" x14ac:dyDescent="0.2">
      <c r="B43" s="30" t="s">
        <v>12</v>
      </c>
      <c r="C43" s="30" t="s">
        <v>26</v>
      </c>
      <c r="D43" s="39">
        <v>960440</v>
      </c>
      <c r="E43" s="39">
        <v>839649</v>
      </c>
    </row>
    <row r="44" spans="2:17" ht="12.95" customHeight="1" x14ac:dyDescent="0.2">
      <c r="B44" s="30" t="s">
        <v>13</v>
      </c>
      <c r="C44" s="30" t="s">
        <v>27</v>
      </c>
      <c r="D44" s="39">
        <v>1096742</v>
      </c>
      <c r="E44" s="39">
        <v>10412</v>
      </c>
    </row>
    <row r="45" spans="2:17" ht="12.95" customHeight="1" x14ac:dyDescent="0.2">
      <c r="B45" s="30" t="s">
        <v>37</v>
      </c>
      <c r="C45" s="30" t="s">
        <v>38</v>
      </c>
      <c r="D45" s="39">
        <v>3085</v>
      </c>
      <c r="E45" s="39">
        <v>613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1345241</v>
      </c>
      <c r="E47" s="39">
        <v>702179</v>
      </c>
    </row>
    <row r="48" spans="2:17" ht="12.95" customHeight="1" x14ac:dyDescent="0.2">
      <c r="B48" s="30" t="s">
        <v>15</v>
      </c>
      <c r="C48" s="30" t="s">
        <v>29</v>
      </c>
      <c r="D48" s="39">
        <v>92358</v>
      </c>
      <c r="E48" s="39">
        <v>22225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7681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2.726979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15.112088999999999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graf. prikaz 2025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2025-10-27T09:24:58Z</dcterms:modified>
</cp:coreProperties>
</file>