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0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4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6.xml" ContentType="application/vnd.openxmlformats-officedocument.drawing+xml"/>
  <Override PartName="/xl/charts/chart1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6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7.xml" ContentType="application/vnd.openxmlformats-officedocument.drawing+xml"/>
  <Override PartName="/xl/charts/chart17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8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42B0F483-7216-4B9A-897D-9B8664A0AEAD}" xr6:coauthVersionLast="47" xr6:coauthVersionMax="47" xr10:uidLastSave="{00000000-0000-0000-0000-000000000000}"/>
  <bookViews>
    <workbookView xWindow="-120" yWindow="-120" windowWidth="29040" windowHeight="15840" activeTab="7" xr2:uid="{00000000-000D-0000-FFFF-FFFF00000000}"/>
  </bookViews>
  <sheets>
    <sheet name="graf. prikaz 2025" sheetId="1" r:id="rId1"/>
    <sheet name="siječanj 2025" sheetId="37" r:id="rId2"/>
    <sheet name="veljača 2025" sheetId="38" r:id="rId3"/>
    <sheet name="ožujak 2025" sheetId="39" r:id="rId4"/>
    <sheet name="travanj 2025" sheetId="40" r:id="rId5"/>
    <sheet name="svibanj 2025" sheetId="41" r:id="rId6"/>
    <sheet name="lipanj 2025" sheetId="42" r:id="rId7"/>
    <sheet name="2025" sheetId="27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2" i="27" l="1"/>
  <c r="H51" i="27"/>
  <c r="H50" i="27"/>
  <c r="H42" i="27"/>
  <c r="H41" i="27"/>
  <c r="H40" i="27"/>
  <c r="H16" i="27"/>
  <c r="H17" i="27"/>
  <c r="H18" i="27"/>
  <c r="H19" i="27"/>
  <c r="H20" i="27"/>
  <c r="H21" i="27"/>
  <c r="H22" i="27"/>
  <c r="H23" i="27"/>
  <c r="H24" i="27"/>
  <c r="H25" i="27"/>
  <c r="H26" i="27"/>
  <c r="H27" i="27"/>
  <c r="H28" i="27"/>
  <c r="H29" i="27"/>
  <c r="H30" i="27"/>
  <c r="H31" i="27"/>
  <c r="H32" i="27"/>
  <c r="H15" i="27"/>
  <c r="H7" i="27"/>
  <c r="H6" i="27"/>
  <c r="E73" i="42"/>
  <c r="E74" i="42" s="1"/>
  <c r="E50" i="42"/>
  <c r="E51" i="42" s="1"/>
  <c r="E81" i="42" s="1"/>
  <c r="E24" i="42"/>
  <c r="E25" i="42" s="1"/>
  <c r="E80" i="42" s="1"/>
  <c r="F52" i="27"/>
  <c r="G52" i="27"/>
  <c r="G51" i="27"/>
  <c r="G50" i="27"/>
  <c r="G40" i="27"/>
  <c r="G41" i="27"/>
  <c r="G42" i="27" s="1"/>
  <c r="G16" i="27"/>
  <c r="G17" i="27"/>
  <c r="G18" i="27"/>
  <c r="G19" i="27"/>
  <c r="G20" i="27"/>
  <c r="G21" i="27"/>
  <c r="G22" i="27"/>
  <c r="G23" i="27"/>
  <c r="G24" i="27"/>
  <c r="G25" i="27"/>
  <c r="G26" i="27"/>
  <c r="G27" i="27"/>
  <c r="G28" i="27"/>
  <c r="G29" i="27"/>
  <c r="G30" i="27"/>
  <c r="G31" i="27"/>
  <c r="G32" i="27"/>
  <c r="G15" i="27"/>
  <c r="G7" i="27"/>
  <c r="G6" i="27"/>
  <c r="E73" i="41"/>
  <c r="E74" i="41" s="1"/>
  <c r="E50" i="41"/>
  <c r="E51" i="41" s="1"/>
  <c r="E81" i="41" s="1"/>
  <c r="E24" i="41"/>
  <c r="E25" i="41" s="1"/>
  <c r="E80" i="41" s="1"/>
  <c r="F51" i="27"/>
  <c r="F50" i="27"/>
  <c r="F42" i="27"/>
  <c r="F41" i="27"/>
  <c r="F40" i="27"/>
  <c r="F16" i="27"/>
  <c r="F17" i="27"/>
  <c r="F18" i="27"/>
  <c r="F19" i="27"/>
  <c r="F20" i="27"/>
  <c r="F21" i="27"/>
  <c r="F22" i="27"/>
  <c r="F23" i="27"/>
  <c r="F24" i="27"/>
  <c r="F25" i="27"/>
  <c r="F26" i="27"/>
  <c r="F27" i="27"/>
  <c r="F28" i="27"/>
  <c r="F29" i="27"/>
  <c r="F30" i="27"/>
  <c r="F31" i="27"/>
  <c r="F32" i="27"/>
  <c r="F15" i="27"/>
  <c r="F7" i="27"/>
  <c r="F6" i="27"/>
  <c r="E74" i="40" l="1"/>
  <c r="E73" i="40"/>
  <c r="E50" i="40"/>
  <c r="E51" i="40" s="1"/>
  <c r="E81" i="40" s="1"/>
  <c r="E24" i="40"/>
  <c r="E25" i="40" s="1"/>
  <c r="E80" i="40" s="1"/>
  <c r="E52" i="27"/>
  <c r="E51" i="27"/>
  <c r="E50" i="27"/>
  <c r="E40" i="27"/>
  <c r="E41" i="27"/>
  <c r="E42" i="27"/>
  <c r="E16" i="27"/>
  <c r="E17" i="27"/>
  <c r="E18" i="27"/>
  <c r="E19" i="27"/>
  <c r="E20" i="27"/>
  <c r="E21" i="27"/>
  <c r="E22" i="27"/>
  <c r="E23" i="27"/>
  <c r="E24" i="27"/>
  <c r="E25" i="27"/>
  <c r="E26" i="27"/>
  <c r="E27" i="27"/>
  <c r="E28" i="27"/>
  <c r="E29" i="27"/>
  <c r="E30" i="27"/>
  <c r="E31" i="27"/>
  <c r="E32" i="27"/>
  <c r="E15" i="27"/>
  <c r="E7" i="27"/>
  <c r="E6" i="27"/>
  <c r="E8" i="27"/>
  <c r="E73" i="39"/>
  <c r="E74" i="39" s="1"/>
  <c r="E50" i="39"/>
  <c r="E51" i="39" s="1"/>
  <c r="E81" i="39" s="1"/>
  <c r="E24" i="39"/>
  <c r="E25" i="39" s="1"/>
  <c r="E80" i="39" s="1"/>
  <c r="D52" i="27"/>
  <c r="D51" i="27"/>
  <c r="D50" i="27"/>
  <c r="D42" i="27"/>
  <c r="D41" i="27"/>
  <c r="D40" i="27"/>
  <c r="D16" i="27"/>
  <c r="D17" i="27"/>
  <c r="D18" i="27"/>
  <c r="D19" i="27"/>
  <c r="D20" i="27"/>
  <c r="D21" i="27"/>
  <c r="D22" i="27"/>
  <c r="D23" i="27"/>
  <c r="D24" i="27"/>
  <c r="D25" i="27"/>
  <c r="D26" i="27"/>
  <c r="D27" i="27"/>
  <c r="D28" i="27"/>
  <c r="D29" i="27"/>
  <c r="D30" i="27"/>
  <c r="D31" i="27"/>
  <c r="D32" i="27"/>
  <c r="D15" i="27"/>
  <c r="D33" i="27" s="1"/>
  <c r="D7" i="27"/>
  <c r="D8" i="27" s="1"/>
  <c r="D6" i="27"/>
  <c r="E74" i="38"/>
  <c r="E73" i="38"/>
  <c r="E50" i="38"/>
  <c r="E51" i="38" s="1"/>
  <c r="E81" i="38" s="1"/>
  <c r="E24" i="38"/>
  <c r="E25" i="38" s="1"/>
  <c r="E80" i="38" s="1"/>
  <c r="M43" i="27"/>
  <c r="G8" i="27"/>
  <c r="F33" i="27"/>
  <c r="E33" i="27"/>
  <c r="G33" i="27"/>
  <c r="I33" i="27"/>
  <c r="L33" i="27"/>
  <c r="M33" i="27"/>
  <c r="N33" i="27"/>
  <c r="F8" i="27"/>
  <c r="I8" i="27"/>
  <c r="K8" i="27"/>
  <c r="L8" i="27"/>
  <c r="M8" i="27"/>
  <c r="N8" i="27"/>
  <c r="C16" i="27"/>
  <c r="C17" i="27"/>
  <c r="C18" i="27"/>
  <c r="O18" i="27" s="1"/>
  <c r="C19" i="27"/>
  <c r="C20" i="27"/>
  <c r="O20" i="27" s="1"/>
  <c r="C21" i="27"/>
  <c r="C22" i="27"/>
  <c r="C23" i="27"/>
  <c r="C24" i="27"/>
  <c r="O24" i="27" s="1"/>
  <c r="C25" i="27"/>
  <c r="C26" i="27"/>
  <c r="O26" i="27" s="1"/>
  <c r="C27" i="27"/>
  <c r="C28" i="27"/>
  <c r="C29" i="27"/>
  <c r="C30" i="27"/>
  <c r="C31" i="27"/>
  <c r="C32" i="27"/>
  <c r="O32" i="27" s="1"/>
  <c r="C15" i="27"/>
  <c r="O30" i="27"/>
  <c r="O16" i="27"/>
  <c r="E73" i="37"/>
  <c r="E50" i="37"/>
  <c r="C7" i="27" s="1"/>
  <c r="C8" i="27" s="1"/>
  <c r="E24" i="37"/>
  <c r="C6" i="27"/>
  <c r="E51" i="37"/>
  <c r="E81" i="37" s="1"/>
  <c r="E74" i="37"/>
  <c r="O28" i="27"/>
  <c r="O22" i="27"/>
  <c r="E25" i="37"/>
  <c r="E80" i="37" s="1"/>
  <c r="C52" i="27" l="1"/>
  <c r="C40" i="27"/>
  <c r="C51" i="27"/>
  <c r="C33" i="27"/>
  <c r="C41" i="27"/>
  <c r="C50" i="27"/>
  <c r="C53" i="27" s="1"/>
  <c r="O15" i="27"/>
  <c r="D53" i="27"/>
  <c r="E53" i="27"/>
  <c r="G53" i="27"/>
  <c r="K43" i="27"/>
  <c r="N53" i="27"/>
  <c r="L53" i="27"/>
  <c r="H33" i="27"/>
  <c r="M53" i="27"/>
  <c r="F53" i="27"/>
  <c r="I53" i="27"/>
  <c r="J33" i="27"/>
  <c r="O31" i="27"/>
  <c r="O29" i="27"/>
  <c r="O27" i="27"/>
  <c r="O23" i="27"/>
  <c r="O21" i="27"/>
  <c r="K33" i="27"/>
  <c r="K53" i="27"/>
  <c r="I43" i="27"/>
  <c r="O25" i="27"/>
  <c r="O19" i="27"/>
  <c r="O17" i="27"/>
  <c r="H8" i="27"/>
  <c r="G43" i="27" l="1"/>
  <c r="C42" i="27"/>
  <c r="C43" i="27" s="1"/>
  <c r="N43" i="27"/>
  <c r="F43" i="27"/>
  <c r="L43" i="27"/>
  <c r="E43" i="27"/>
  <c r="D43" i="27"/>
  <c r="O33" i="27"/>
  <c r="P26" i="27" s="1"/>
  <c r="P28" i="27" l="1"/>
  <c r="P21" i="27"/>
  <c r="P19" i="27"/>
  <c r="P25" i="27"/>
  <c r="P17" i="27"/>
  <c r="P23" i="27"/>
  <c r="P32" i="27"/>
  <c r="P16" i="27"/>
  <c r="P31" i="27"/>
  <c r="P22" i="27"/>
  <c r="P15" i="27"/>
  <c r="P30" i="27"/>
  <c r="P18" i="27"/>
  <c r="P20" i="27"/>
  <c r="P29" i="27"/>
  <c r="P27" i="27"/>
  <c r="P24" i="27"/>
  <c r="H53" i="27"/>
  <c r="H43" i="27"/>
  <c r="J8" i="27"/>
  <c r="J53" i="27" l="1"/>
  <c r="P33" i="27"/>
  <c r="J43" i="27" l="1"/>
</calcChain>
</file>

<file path=xl/sharedStrings.xml><?xml version="1.0" encoding="utf-8"?>
<sst xmlns="http://schemas.openxmlformats.org/spreadsheetml/2006/main" count="876" uniqueCount="99">
  <si>
    <t>Brojčana oznaka</t>
  </si>
  <si>
    <t>Troslovna oznaka</t>
  </si>
  <si>
    <t>036</t>
  </si>
  <si>
    <t>124</t>
  </si>
  <si>
    <t>203</t>
  </si>
  <si>
    <t>208</t>
  </si>
  <si>
    <t>348</t>
  </si>
  <si>
    <t>392</t>
  </si>
  <si>
    <t>578</t>
  </si>
  <si>
    <t>752</t>
  </si>
  <si>
    <t>756</t>
  </si>
  <si>
    <t>826</t>
  </si>
  <si>
    <t>840</t>
  </si>
  <si>
    <t>941</t>
  </si>
  <si>
    <t>977</t>
  </si>
  <si>
    <t>985</t>
  </si>
  <si>
    <t>AUD</t>
  </si>
  <si>
    <t>CAD</t>
  </si>
  <si>
    <t>CZK</t>
  </si>
  <si>
    <t>DKK</t>
  </si>
  <si>
    <t>HUF</t>
  </si>
  <si>
    <t>JPY</t>
  </si>
  <si>
    <t>NOK</t>
  </si>
  <si>
    <t>SEK</t>
  </si>
  <si>
    <t>CHF</t>
  </si>
  <si>
    <t>GBP</t>
  </si>
  <si>
    <t>USD</t>
  </si>
  <si>
    <t>RSD</t>
  </si>
  <si>
    <t>BAM</t>
  </si>
  <si>
    <t>PLN</t>
  </si>
  <si>
    <t>Ukupno</t>
  </si>
  <si>
    <t>Ukupan promet ovlaštenih mjenjača</t>
  </si>
  <si>
    <t>Ostale valute</t>
  </si>
  <si>
    <t xml:space="preserve">Otkup strane gotovine i čekova </t>
  </si>
  <si>
    <t xml:space="preserve">Prodaja strane gotovine </t>
  </si>
  <si>
    <t>643</t>
  </si>
  <si>
    <t>RUB</t>
  </si>
  <si>
    <t>946</t>
  </si>
  <si>
    <t>RON</t>
  </si>
  <si>
    <t>975</t>
  </si>
  <si>
    <t>BGN</t>
  </si>
  <si>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</si>
  <si>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</si>
  <si>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</si>
  <si>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</si>
  <si>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</si>
  <si>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</si>
  <si>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</si>
  <si>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</si>
  <si>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</si>
  <si>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</si>
  <si>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</si>
  <si>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Udio</t>
  </si>
  <si>
    <t>Valuta</t>
  </si>
  <si>
    <t>Ukupan iznos otkupa</t>
  </si>
  <si>
    <t>U originalnoj valuti</t>
  </si>
  <si>
    <t>Ukupan iznos prodaje</t>
  </si>
  <si>
    <t>Promet po valutama</t>
  </si>
  <si>
    <t>Udio valuta u ukupnom prometu ovlaštenih mjenjača</t>
  </si>
  <si>
    <t>Otkup čekova</t>
  </si>
  <si>
    <t>Prosinac</t>
  </si>
  <si>
    <t>U eurima</t>
  </si>
  <si>
    <t>ostale valute</t>
  </si>
  <si>
    <t>ostale</t>
  </si>
  <si>
    <t>valute</t>
  </si>
  <si>
    <t>Ukupno u milijunima eura</t>
  </si>
  <si>
    <t>u milijunima eura</t>
  </si>
  <si>
    <t>u eurima</t>
  </si>
  <si>
    <t>u eurima i postotcima</t>
  </si>
  <si>
    <t>u postotcima</t>
  </si>
  <si>
    <t>Otkupljeni čekovi koji glase na stranu valutu u siječnju 2025.</t>
  </si>
  <si>
    <t>Ukupan promet ovlaštenih mjenjača u siječnju 2025.</t>
  </si>
  <si>
    <t>Promet ovlaštenih mjenjača u 2025.</t>
  </si>
  <si>
    <t>Otkupljeni čekovi koji glase na stranu valutu u veljači 2025.</t>
  </si>
  <si>
    <t>Ukupan promet ovlaštenih mjenjača u veljači 2025.</t>
  </si>
  <si>
    <t>Otkupljeni čekovi koji glase na stranu valutu u ožujku 2025.</t>
  </si>
  <si>
    <t>Ukupan promet ovlaštenih mjenjača u ožujku 2025.</t>
  </si>
  <si>
    <t>Otkupljen strani gotov novac u siječnju 2025.</t>
  </si>
  <si>
    <t>Prodan strani gotov novac u siječnju 2025.</t>
  </si>
  <si>
    <t>Otkupljen strani gotov novac u veljači 2025.</t>
  </si>
  <si>
    <t>Prodan strani gotov novac u veljači 2025.</t>
  </si>
  <si>
    <t>Otkupljen strani gotov novac u ožujku 2025.</t>
  </si>
  <si>
    <t>Prodan strani gotov novac u ožujku 2025.</t>
  </si>
  <si>
    <t xml:space="preserve">Otkup stranog gotovog novca i čekova </t>
  </si>
  <si>
    <t>Prodaja stranog gotovog novca</t>
  </si>
  <si>
    <t>Otkup stranog gotovog novca</t>
  </si>
  <si>
    <t xml:space="preserve">Odnos otkupa i prodaje stranog gotovog novca i čekova </t>
  </si>
  <si>
    <t>Otkupljen strani gotov novac u travnju 2025.</t>
  </si>
  <si>
    <t>Prodan strani gotov novac u travnju 2025.</t>
  </si>
  <si>
    <t>Otkupljeni čekovi koji glase na stranu valutu u travnju 2025.</t>
  </si>
  <si>
    <t>Ukupan promet ovlaštenih mjenjača u travnju 2025.</t>
  </si>
  <si>
    <t>Otkupljen strani gotov novac u svibnju 2025.</t>
  </si>
  <si>
    <t>Prodan strani gotov novac u svibnju 2025.</t>
  </si>
  <si>
    <t>Otkupljeni čekovi koji glase na stranu valutu u svibnju 2025.</t>
  </si>
  <si>
    <t>Ukupan promet ovlaštenih mjenjača u svibnju 2025.</t>
  </si>
  <si>
    <t>Otkupljen strani gotov novac u lipnju 2025.</t>
  </si>
  <si>
    <t>Prodan strani gotov novac u lipnju 2025.</t>
  </si>
  <si>
    <t>Otkupljeni čekovi koji glase na stranu valutu u lipnju 2025.</t>
  </si>
  <si>
    <t>Ukupan promet ovlaštenih mjenjača u lipnju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</si>
</sst>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000"/>
    <numFmt numFmtId="165" formatCode="#,##0.00000"/>
    <numFmt numFmtId="166" formatCode="[$-41A]mmm\-yy;@"/>
    <numFmt numFmtId="167" formatCode="#,##0.0"/>
    <numFmt numFmtId="168" formatCode="0.000"/>
  </numFmts>
  <fonts count="10" x14ac:knownFonts="1"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10">
    <xf numFmtId="167" fontId="0" fillId="0" borderId="0" applyNumberFormat="0"/>
    <xf numFmtId="0" fontId="2" fillId="0" borderId="0" applyNumberFormat="0" applyFill="0" applyBorder="0" applyAlignment="0" applyProtection="0"/>
    <xf numFmtId="0" fontId="3" fillId="0" borderId="0" applyNumberFormat="0" applyFill="0" applyAlignment="0" applyProtection="0"/>
    <xf numFmtId="167" fontId="4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1" fillId="0" borderId="1" applyNumberFormat="0" applyFont="0" applyFill="0" applyAlignment="0" applyProtection="0"/>
    <xf numFmtId="167" fontId="4" fillId="0" borderId="1" applyNumberFormat="0" applyFill="0" applyAlignment="0" applyProtection="0"/>
    <xf numFmtId="167" fontId="4" fillId="0" borderId="2" applyNumberFormat="0" applyFill="0" applyAlignment="0" applyProtection="0"/>
    <xf numFmtId="167" fontId="1" fillId="0" borderId="2" applyNumberFormat="0" applyFill="0" applyAlignment="0" applyProtection="0"/>
    <xf numFmtId="167" fontId="4" fillId="0" borderId="3" applyNumberFormat="0" applyProtection="0">
      <alignment horizontal="right" vertical="center" wrapText="1"/>
    </xf>
  </cellStyleXfs>
  <cellXfs count="70">
    <xf numFmtId="166" fontId="0" fillId="0" borderId="0" xfId="0" applyNumberFormat="1"/>
    <xf numFmtId="166" fontId="0" fillId="2" borderId="0" xfId="0" applyNumberFormat="1" applyFont="1" applyFill="1"/>
    <xf numFmtId="166" fontId="0" fillId="0" borderId="0" xfId="0" applyNumberFormat="1" applyFont="1"/>
    <xf numFmtId="4" fontId="0" fillId="0" borderId="0" xfId="0" applyNumberFormat="1" applyFont="1"/>
    <xf numFmtId="49" fontId="0" fillId="0" borderId="0" xfId="0" applyNumberFormat="1" applyFont="1" applyBorder="1" applyAlignment="1">
      <alignment horizontal="left"/>
    </xf>
    <xf numFmtId="166" fontId="4" fillId="0" borderId="3" xfId="9" applyNumberFormat="1">
      <alignment horizontal="right" vertical="center" wrapText="1"/>
    </xf>
    <xf numFmtId="166" fontId="4" fillId="0" borderId="2" xfId="7" applyNumberFormat="1"/>
    <xf numFmtId="4" fontId="4" fillId="0" borderId="2" xfId="7" applyNumberFormat="1"/>
    <xf numFmtId="166" fontId="4" fillId="0" borderId="3" xfId="9" applyNumberFormat="1" applyAlignment="1">
      <alignment horizontal="left" vertical="center" wrapText="1"/>
    </xf>
    <xf numFmtId="165" fontId="4" fillId="0" borderId="2" xfId="7" applyNumberFormat="1"/>
    <xf numFmtId="166" fontId="4" fillId="0" borderId="1" xfId="6" applyNumberFormat="1"/>
    <xf numFmtId="166" fontId="1" fillId="0" borderId="2" xfId="8" applyNumberFormat="1"/>
    <xf numFmtId="166" fontId="0" fillId="0" borderId="0" xfId="0" applyNumberFormat="1"/>
    <xf numFmtId="4" fontId="0" fillId="0" borderId="0" xfId="0" applyNumberFormat="1"/>
    <xf numFmtId="4" fontId="0" fillId="0" borderId="0" xfId="0" applyNumberFormat="1" applyFont="1" applyBorder="1"/>
    <xf numFmtId="49" fontId="4" fillId="0" borderId="1" xfId="6" applyNumberFormat="1"/>
    <xf numFmtId="3" fontId="4" fillId="0" borderId="1" xfId="6" applyNumberFormat="1"/>
    <xf numFmtId="49" fontId="4" fillId="0" borderId="2" xfId="7" applyNumberFormat="1"/>
    <xf numFmtId="164" fontId="4" fillId="0" borderId="2" xfId="7" applyNumberFormat="1"/>
    <xf numFmtId="4" fontId="1" fillId="0" borderId="2" xfId="8" applyNumberFormat="1"/>
    <xf numFmtId="49" fontId="0" fillId="0" borderId="0" xfId="0" applyNumberFormat="1" applyBorder="1" applyAlignment="1">
      <alignment horizontal="left"/>
    </xf>
    <xf numFmtId="4" fontId="4" fillId="0" borderId="0" xfId="0" applyNumberFormat="1" applyFont="1" applyBorder="1"/>
    <xf numFmtId="168" fontId="0" fillId="0" borderId="0" xfId="0" applyNumberFormat="1" applyFont="1" applyBorder="1"/>
    <xf numFmtId="166" fontId="4" fillId="0" borderId="3" xfId="9" applyNumberFormat="1" applyAlignment="1">
      <alignment horizontal="center" vertical="center" wrapText="1"/>
    </xf>
    <xf numFmtId="166" fontId="4" fillId="0" borderId="3" xfId="9" applyNumberFormat="1">
      <alignment horizontal="right" vertical="center" wrapText="1"/>
    </xf>
    <xf numFmtId="166" fontId="1" fillId="0" borderId="1" xfId="6" applyNumberFormat="1" applyFont="1"/>
    <xf numFmtId="166" fontId="0" fillId="0" borderId="2" xfId="8" applyNumberFormat="1" applyFont="1"/>
    <xf numFmtId="166" fontId="4" fillId="0" borderId="0" xfId="0" applyNumberFormat="1" applyFont="1" applyBorder="1"/>
    <xf numFmtId="166" fontId="2" fillId="0" borderId="0" xfId="1" applyNumberFormat="1" applyBorder="1"/>
    <xf numFmtId="166" fontId="8" fillId="0" borderId="0" xfId="3" applyNumberFormat="1" applyFont="1" applyAlignment="1"/>
    <xf numFmtId="49" fontId="0" fillId="0" borderId="0" xfId="0" applyNumberFormat="1" applyFont="1" applyBorder="1" applyAlignment="1">
      <alignment horizontal="left"/>
    </xf>
    <xf numFmtId="164" fontId="0" fillId="0" borderId="0" xfId="0" applyNumberFormat="1" applyFont="1" applyBorder="1"/>
    <xf numFmtId="49" fontId="4" fillId="0" borderId="0" xfId="3" applyNumberFormat="1" applyBorder="1"/>
    <xf numFmtId="166" fontId="0" fillId="0" borderId="0" xfId="0" applyNumberFormat="1" applyFont="1" applyBorder="1"/>
    <xf numFmtId="49" fontId="0" fillId="0" borderId="0" xfId="0" applyNumberFormat="1" applyFont="1" applyBorder="1"/>
    <xf numFmtId="166" fontId="4" fillId="0" borderId="0" xfId="3" applyNumberFormat="1" applyBorder="1"/>
    <xf numFmtId="166" fontId="4" fillId="0" borderId="3" xfId="9" applyNumberFormat="1" applyAlignment="1">
      <alignment horizontal="right" vertical="center" wrapText="1"/>
    </xf>
    <xf numFmtId="166" fontId="8" fillId="0" borderId="0" xfId="0" applyNumberFormat="1" applyFont="1" applyBorder="1"/>
    <xf numFmtId="166" fontId="0" fillId="0" borderId="0" xfId="0" applyNumberFormat="1" applyFont="1"/>
    <xf numFmtId="3" fontId="0" fillId="0" borderId="0" xfId="0" applyNumberFormat="1" applyFont="1" applyBorder="1"/>
    <xf numFmtId="49" fontId="8" fillId="0" borderId="0" xfId="0" applyNumberFormat="1" applyFont="1" applyBorder="1"/>
    <xf numFmtId="49" fontId="7" fillId="0" borderId="0" xfId="0" applyNumberFormat="1" applyFont="1" applyBorder="1"/>
    <xf numFmtId="166" fontId="0" fillId="0" borderId="0" xfId="0" applyNumberFormat="1"/>
    <xf numFmtId="166" fontId="0" fillId="0" borderId="0" xfId="0" applyNumberFormat="1" applyFont="1"/>
    <xf numFmtId="166" fontId="6" fillId="0" borderId="0" xfId="0" applyNumberFormat="1" applyFont="1"/>
    <xf numFmtId="166" fontId="7" fillId="0" borderId="0" xfId="0" applyNumberFormat="1" applyFont="1"/>
    <xf numFmtId="166" fontId="1" fillId="0" borderId="2" xfId="7" applyNumberFormat="1" applyFont="1"/>
    <xf numFmtId="166" fontId="0" fillId="0" borderId="0" xfId="0" applyNumberFormat="1" applyFont="1"/>
    <xf numFmtId="4" fontId="0" fillId="0" borderId="0" xfId="0" applyNumberFormat="1" applyFont="1"/>
    <xf numFmtId="166" fontId="7" fillId="0" borderId="0" xfId="0" applyNumberFormat="1" applyFont="1"/>
    <xf numFmtId="166" fontId="8" fillId="0" borderId="0" xfId="0" applyNumberFormat="1" applyFont="1"/>
    <xf numFmtId="166" fontId="1" fillId="0" borderId="2" xfId="7" applyNumberFormat="1" applyFont="1"/>
    <xf numFmtId="166" fontId="7" fillId="0" borderId="0" xfId="0" applyNumberFormat="1" applyFont="1"/>
    <xf numFmtId="166" fontId="8" fillId="0" borderId="0" xfId="0" applyNumberFormat="1" applyFont="1"/>
    <xf numFmtId="166" fontId="0" fillId="0" borderId="0" xfId="0" applyNumberFormat="1" applyFont="1"/>
    <xf numFmtId="166" fontId="7" fillId="0" borderId="0" xfId="0" applyNumberFormat="1" applyFont="1"/>
    <xf numFmtId="166" fontId="8" fillId="0" borderId="0" xfId="7" applyNumberFormat="1" applyFont="1" applyBorder="1"/>
    <xf numFmtId="166" fontId="0" fillId="0" borderId="1" xfId="5" applyNumberFormat="1" applyFont="1" applyBorder="1"/>
    <xf numFmtId="4" fontId="0" fillId="0" borderId="0" xfId="0" applyNumberFormat="1" applyFont="1"/>
    <xf numFmtId="2" fontId="0" fillId="0" borderId="0" xfId="0" applyNumberFormat="1" applyFont="1"/>
    <xf numFmtId="2" fontId="1" fillId="0" borderId="1" xfId="6" applyNumberFormat="1" applyFont="1"/>
    <xf numFmtId="2" fontId="1" fillId="0" borderId="2" xfId="8" applyNumberFormat="1"/>
    <xf numFmtId="4" fontId="0" fillId="0" borderId="1" xfId="5" applyNumberFormat="1" applyFont="1" applyBorder="1"/>
    <xf numFmtId="2" fontId="0" fillId="2" borderId="0" xfId="0" applyNumberFormat="1" applyFont="1" applyFill="1"/>
    <xf numFmtId="166" fontId="9" fillId="0" borderId="0" xfId="0" applyNumberFormat="1" applyFont="1" applyAlignment="1">
      <alignment horizontal="left" vertical="center" readingOrder="1"/>
    </xf>
    <xf numFmtId="49" fontId="0" fillId="0" borderId="0" xfId="0" applyNumberFormat="1" applyFont="1" applyBorder="1" applyAlignment="1">
      <alignment horizontal="right"/>
    </xf>
    <xf numFmtId="3" fontId="0" fillId="0" borderId="0" xfId="0" applyNumberFormat="1"/>
    <xf numFmtId="167" fontId="0" fillId="0" borderId="0" xfId="0"/>
    <xf numFmtId="166" fontId="4" fillId="0" borderId="2" xfId="9" applyNumberFormat="1" applyBorder="1" applyAlignment="1">
      <alignment horizontal="left" vertical="center" wrapText="1"/>
    </xf>
    <xf numFmtId="166" fontId="4" fillId="0" borderId="3" xfId="9" applyNumberFormat="1" applyAlignment="1">
      <alignment horizontal="center" vertical="center" wrapText="1"/>
    </xf>
  </cellXfs>
  <cellStyles count="10">
    <cellStyle name="Međunaslov u tablici" xfId="3" xr:uid="{00000000-0005-0000-0000-000000000000}"/>
    <cellStyle name="Napomene" xfId="4" xr:uid="{00000000-0005-0000-0000-000001000000}"/>
    <cellStyle name="Naslov 1" xfId="1" builtinId="16" customBuiltin="1"/>
    <cellStyle name="Naslov 2" xfId="2" builtinId="17" customBuiltin="1"/>
    <cellStyle name="Normalno" xfId="0" builtinId="0" customBuiltin="1"/>
    <cellStyle name="Tanka linija ispod" xfId="5" xr:uid="{00000000-0005-0000-0000-000005000000}"/>
    <cellStyle name="Ukupno" xfId="6" xr:uid="{00000000-0005-0000-0000-000006000000}"/>
    <cellStyle name="Ukupno - zadnji redak" xfId="7" xr:uid="{00000000-0005-0000-0000-000007000000}"/>
    <cellStyle name="Zadnji redak" xfId="8" xr:uid="{00000000-0005-0000-0000-000008000000}"/>
    <cellStyle name="Zaglavlje" xfId="9" xr:uid="{00000000-0005-0000-0000-000009000000}"/>
  </cellStyles>
  <dxfs count="0"/>
  <tableStyles count="0" defaultTableStyle="TableStyleMedium9" defaultPivotStyle="PivotStyleLight16"/>
  <colors>
    <mruColors>
      <color rgb="FF007FDE"/>
      <color rgb="FF008AF2"/>
      <color rgb="FF0099FF"/>
      <color rgb="FF0066FF"/>
      <color rgb="FF008FFA"/>
      <color rgb="FF199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Otkup i prodaja </a:t>
            </a:r>
            <a:r>
              <a:rPr lang="hr-HR" sz="1000" b="1" i="0" u="none" strike="noStrike" baseline="0">
                <a:effectLst/>
              </a:rPr>
              <a:t>stranog gotovog novca </a:t>
            </a:r>
            <a:r>
              <a:rPr lang="hr-HR" sz="1000"/>
              <a:t>i čekova u 2025.</a:t>
            </a:r>
          </a:p>
        </c:rich>
      </c:tx>
      <c:layout>
        <c:manualLayout>
          <c:xMode val="edge"/>
          <c:yMode val="edge"/>
          <c:x val="0.14141414141414141"/>
          <c:y val="3.515446925865797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'2025'!$B$6</c:f>
              <c:strCache>
                <c:ptCount val="1"/>
                <c:pt idx="0">
                  <c:v>Otkup stranog gotovog novca i čekova </c:v>
                </c:pt>
              </c:strCache>
            </c:strRef>
          </c:tx>
          <c:invertIfNegative val="0"/>
          <c:cat>
            <c:strRef>
              <c:f>'2025'!$C$5:$N$5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'2025'!$C$6:$N$6</c:f>
              <c:numCache>
                <c:formatCode>#,##0.00</c:formatCode>
                <c:ptCount val="12"/>
                <c:pt idx="0">
                  <c:v>14269958</c:v>
                </c:pt>
                <c:pt idx="1">
                  <c:v>13752045</c:v>
                </c:pt>
                <c:pt idx="2">
                  <c:v>11368915</c:v>
                </c:pt>
                <c:pt idx="3">
                  <c:v>13165908</c:v>
                </c:pt>
                <c:pt idx="4">
                  <c:v>13943661</c:v>
                </c:pt>
                <c:pt idx="5">
                  <c:v>15099130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C6-4974-94EA-60F594177670}"/>
            </c:ext>
          </c:extLst>
        </c:ser>
        <c:ser>
          <c:idx val="1"/>
          <c:order val="1"/>
          <c:tx>
            <c:strRef>
              <c:f>'2025'!$B$7</c:f>
              <c:strCache>
                <c:ptCount val="1"/>
                <c:pt idx="0">
                  <c:v>Prodaja stranog gotovog novca</c:v>
                </c:pt>
              </c:strCache>
            </c:strRef>
          </c:tx>
          <c:invertIfNegative val="0"/>
          <c:cat>
            <c:strRef>
              <c:f>'2025'!$C$5:$N$5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'2025'!$C$7:$N$7</c:f>
              <c:numCache>
                <c:formatCode>#,##0.00</c:formatCode>
                <c:ptCount val="12"/>
                <c:pt idx="0">
                  <c:v>2770257</c:v>
                </c:pt>
                <c:pt idx="1">
                  <c:v>2453552</c:v>
                </c:pt>
                <c:pt idx="2">
                  <c:v>2505870</c:v>
                </c:pt>
                <c:pt idx="3">
                  <c:v>3137265</c:v>
                </c:pt>
                <c:pt idx="4">
                  <c:v>2450407</c:v>
                </c:pt>
                <c:pt idx="5">
                  <c:v>2618083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C6-4974-94EA-60F594177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801449088"/>
        <c:axId val="801449648"/>
      </c:barChart>
      <c:catAx>
        <c:axId val="80144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01449648"/>
        <c:crosses val="autoZero"/>
        <c:auto val="1"/>
        <c:lblAlgn val="ctr"/>
        <c:lblOffset val="100"/>
        <c:noMultiLvlLbl val="1"/>
      </c:catAx>
      <c:valAx>
        <c:axId val="801449648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crossAx val="801449088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0785370370370381E-2"/>
                <c:y val="0.36746018518519052"/>
              </c:manualLayout>
            </c:layout>
            <c:tx>
              <c:rich>
                <a:bodyPr/>
                <a:lstStyle/>
                <a:p>
                  <a:pPr>
                    <a:defRPr b="0"/>
                  </a:pPr>
                  <a:r>
                    <a:rPr lang="hr-HR" b="0"/>
                    <a:t>mil. EUR</a:t>
                  </a:r>
                </a:p>
              </c:rich>
            </c:tx>
          </c:dispUnitsLbl>
        </c:dispUnits>
      </c:valAx>
      <c:spPr>
        <a:ln>
          <a:solidFill>
            <a:schemeClr val="tx1"/>
          </a:solidFill>
        </a:ln>
      </c:spPr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Odnos otkupa i prodaje </a:t>
            </a:r>
            <a:r>
              <a:rPr lang="hr-HR" sz="1000" b="1" i="0" u="none" strike="noStrike" baseline="0">
                <a:effectLst/>
              </a:rPr>
              <a:t>stranog gotovog novca </a:t>
            </a:r>
            <a:r>
              <a:rPr lang="hr-HR" sz="1000"/>
              <a:t>u 2025.</a:t>
            </a:r>
          </a:p>
        </c:rich>
      </c:tx>
      <c:layout>
        <c:manualLayout>
          <c:xMode val="edge"/>
          <c:yMode val="edge"/>
          <c:x val="0.13304212397646722"/>
          <c:y val="2.29895946439675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503153606097125E-2"/>
          <c:y val="0.12347222222222283"/>
          <c:w val="0.89333306863655959"/>
          <c:h val="0.6359833333333365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'2025'!$B$6</c:f>
              <c:strCache>
                <c:ptCount val="1"/>
                <c:pt idx="0">
                  <c:v>Otkup stranog gotovog novca i čekova </c:v>
                </c:pt>
              </c:strCache>
            </c:strRef>
          </c:tx>
          <c:invertIfNegative val="0"/>
          <c:cat>
            <c:strRef>
              <c:f>'2025'!$C$5:$N$5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'2025'!$C$6:$N$6</c:f>
              <c:numCache>
                <c:formatCode>#,##0.00</c:formatCode>
                <c:ptCount val="12"/>
                <c:pt idx="0">
                  <c:v>14269958</c:v>
                </c:pt>
                <c:pt idx="1">
                  <c:v>13752045</c:v>
                </c:pt>
                <c:pt idx="2">
                  <c:v>11368915</c:v>
                </c:pt>
                <c:pt idx="3">
                  <c:v>13165908</c:v>
                </c:pt>
                <c:pt idx="4">
                  <c:v>13943661</c:v>
                </c:pt>
                <c:pt idx="5">
                  <c:v>15099130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49-4DD8-9A7C-2C28264EA7F1}"/>
            </c:ext>
          </c:extLst>
        </c:ser>
        <c:ser>
          <c:idx val="1"/>
          <c:order val="1"/>
          <c:tx>
            <c:strRef>
              <c:f>'2025'!$B$7</c:f>
              <c:strCache>
                <c:ptCount val="1"/>
                <c:pt idx="0">
                  <c:v>Prodaja stranog gotovog novca</c:v>
                </c:pt>
              </c:strCache>
            </c:strRef>
          </c:tx>
          <c:invertIfNegative val="0"/>
          <c:cat>
            <c:strRef>
              <c:f>'2025'!$C$5:$N$5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'2025'!$C$7:$N$7</c:f>
              <c:numCache>
                <c:formatCode>#,##0.00</c:formatCode>
                <c:ptCount val="12"/>
                <c:pt idx="0">
                  <c:v>2770257</c:v>
                </c:pt>
                <c:pt idx="1">
                  <c:v>2453552</c:v>
                </c:pt>
                <c:pt idx="2">
                  <c:v>2505870</c:v>
                </c:pt>
                <c:pt idx="3">
                  <c:v>3137265</c:v>
                </c:pt>
                <c:pt idx="4">
                  <c:v>2450407</c:v>
                </c:pt>
                <c:pt idx="5">
                  <c:v>2618083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49-4DD8-9A7C-2C28264EA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801453008"/>
        <c:axId val="801453568"/>
      </c:barChart>
      <c:catAx>
        <c:axId val="80145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400000" vert="horz"/>
          <a:lstStyle/>
          <a:p>
            <a:pPr>
              <a:defRPr/>
            </a:pPr>
            <a:endParaRPr lang="sr-Latn-RS"/>
          </a:p>
        </c:txPr>
        <c:crossAx val="801453568"/>
        <c:crosses val="autoZero"/>
        <c:auto val="1"/>
        <c:lblAlgn val="ctr"/>
        <c:lblOffset val="100"/>
        <c:noMultiLvlLbl val="1"/>
      </c:catAx>
      <c:valAx>
        <c:axId val="80145356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crossAx val="801453008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Udio valuta u ukupnom prometu ovlaštenih mjenjača u 2025.</a:t>
            </a:r>
          </a:p>
        </c:rich>
      </c:tx>
      <c:overlay val="0"/>
    </c:title>
    <c:autoTitleDeleted val="0"/>
    <c:plotArea>
      <c:layout/>
      <c:barChart>
        <c:barDir val="bar"/>
        <c:grouping val="percentStacked"/>
        <c:varyColors val="0"/>
        <c:ser>
          <c:idx val="1"/>
          <c:order val="0"/>
          <c:tx>
            <c:strRef>
              <c:f>'2025'!$B$40</c:f>
              <c:strCache>
                <c:ptCount val="1"/>
                <c:pt idx="0">
                  <c:v>USD</c:v>
                </c:pt>
              </c:strCache>
            </c:strRef>
          </c:tx>
          <c:invertIfNegative val="0"/>
          <c:cat>
            <c:strRef>
              <c:f>'2025'!$C$39:$N$39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'2025'!$C$40:$N$40</c:f>
              <c:numCache>
                <c:formatCode>0.00</c:formatCode>
                <c:ptCount val="12"/>
                <c:pt idx="0">
                  <c:v>61.848069405227577</c:v>
                </c:pt>
                <c:pt idx="1">
                  <c:v>57.40079800824369</c:v>
                </c:pt>
                <c:pt idx="2">
                  <c:v>56.185526478428315</c:v>
                </c:pt>
                <c:pt idx="3">
                  <c:v>48.069256211658924</c:v>
                </c:pt>
                <c:pt idx="4">
                  <c:v>53.073270160889905</c:v>
                </c:pt>
                <c:pt idx="5">
                  <c:v>55.171470817673182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B3-429C-9EB5-8C99D2B2E2C3}"/>
            </c:ext>
          </c:extLst>
        </c:ser>
        <c:ser>
          <c:idx val="2"/>
          <c:order val="1"/>
          <c:tx>
            <c:strRef>
              <c:f>'2025'!$B$41</c:f>
              <c:strCache>
                <c:ptCount val="1"/>
                <c:pt idx="0">
                  <c:v>CHF</c:v>
                </c:pt>
              </c:strCache>
            </c:strRef>
          </c:tx>
          <c:invertIfNegative val="0"/>
          <c:cat>
            <c:strRef>
              <c:f>'2025'!$C$39:$N$39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'2025'!$C$41:$N$41</c:f>
              <c:numCache>
                <c:formatCode>0.00</c:formatCode>
                <c:ptCount val="12"/>
                <c:pt idx="0">
                  <c:v>17.571192616994562</c:v>
                </c:pt>
                <c:pt idx="1">
                  <c:v>22.416890905037317</c:v>
                </c:pt>
                <c:pt idx="2">
                  <c:v>17.381710779662534</c:v>
                </c:pt>
                <c:pt idx="3">
                  <c:v>27.575963280276788</c:v>
                </c:pt>
                <c:pt idx="4">
                  <c:v>20.084966098713267</c:v>
                </c:pt>
                <c:pt idx="5">
                  <c:v>17.19088098111142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B3-429C-9EB5-8C99D2B2E2C3}"/>
            </c:ext>
          </c:extLst>
        </c:ser>
        <c:ser>
          <c:idx val="3"/>
          <c:order val="2"/>
          <c:tx>
            <c:strRef>
              <c:f>'2025'!$B$42</c:f>
              <c:strCache>
                <c:ptCount val="1"/>
                <c:pt idx="0">
                  <c:v>Ostale valute</c:v>
                </c:pt>
              </c:strCache>
            </c:strRef>
          </c:tx>
          <c:invertIfNegative val="0"/>
          <c:cat>
            <c:strRef>
              <c:f>'2025'!$C$39:$N$39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'2025'!$C$42:$N$42</c:f>
              <c:numCache>
                <c:formatCode>0.00</c:formatCode>
                <c:ptCount val="12"/>
                <c:pt idx="0">
                  <c:v>20.580737977777861</c:v>
                </c:pt>
                <c:pt idx="1">
                  <c:v>20.182311086718993</c:v>
                </c:pt>
                <c:pt idx="2">
                  <c:v>26.432762741909151</c:v>
                </c:pt>
                <c:pt idx="3">
                  <c:v>24.354780508064287</c:v>
                </c:pt>
                <c:pt idx="4">
                  <c:v>26.841763740396829</c:v>
                </c:pt>
                <c:pt idx="5">
                  <c:v>27.637648201215399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B3-429C-9EB5-8C99D2B2E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801417424"/>
        <c:axId val="801417984"/>
      </c:barChart>
      <c:catAx>
        <c:axId val="801417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801417984"/>
        <c:crosses val="autoZero"/>
        <c:auto val="1"/>
        <c:lblAlgn val="ctr"/>
        <c:lblOffset val="100"/>
        <c:noMultiLvlLbl val="1"/>
      </c:catAx>
      <c:valAx>
        <c:axId val="801417984"/>
        <c:scaling>
          <c:orientation val="minMax"/>
        </c:scaling>
        <c:delete val="0"/>
        <c:axPos val="b"/>
        <c:majorGridlines/>
        <c:numFmt formatCode="0%" sourceLinked="1"/>
        <c:majorTickMark val="none"/>
        <c:minorTickMark val="none"/>
        <c:tickLblPos val="nextTo"/>
        <c:crossAx val="80141742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Otkup stranog gotovog novca i čekova u 2025.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0309787242059861E-2"/>
          <c:y val="0.13113542349578811"/>
          <c:w val="0.87733465729151716"/>
          <c:h val="0.75170092592592597"/>
        </c:manualLayout>
      </c:layout>
      <c:barChart>
        <c:barDir val="col"/>
        <c:grouping val="clustered"/>
        <c:varyColors val="0"/>
        <c:ser>
          <c:idx val="11"/>
          <c:order val="0"/>
          <c:tx>
            <c:v>Siječanj</c:v>
          </c:tx>
          <c:invertIfNegative val="0"/>
          <c:dLbls>
            <c:dLbl>
              <c:idx val="0"/>
              <c:layout>
                <c:manualLayout>
                  <c:x val="-1.4356568554027916E-2"/>
                  <c:y val="7.663198214655836E-3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20-4541-9E8A-D45A9E6B72D5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'siječanj 2025'!$E$80</c:f>
              <c:numCache>
                <c:formatCode>#,##0.00</c:formatCode>
                <c:ptCount val="1"/>
                <c:pt idx="0">
                  <c:v>14.269958000000001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20-4541-9E8A-D45A9E6B72D5}"/>
            </c:ext>
          </c:extLst>
        </c:ser>
        <c:ser>
          <c:idx val="0"/>
          <c:order val="1"/>
          <c:tx>
            <c:v>Veljača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'veljača 2025'!$E$80</c:f>
              <c:numCache>
                <c:formatCode>#,##0.00</c:formatCode>
                <c:ptCount val="1"/>
                <c:pt idx="0">
                  <c:v>13.752045000000001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20-4541-9E8A-D45A9E6B72D5}"/>
            </c:ext>
          </c:extLst>
        </c:ser>
        <c:ser>
          <c:idx val="1"/>
          <c:order val="2"/>
          <c:tx>
            <c:v>Ožujak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'ožujak 2025'!$E$80</c:f>
              <c:numCache>
                <c:formatCode>#,##0.00</c:formatCode>
                <c:ptCount val="1"/>
                <c:pt idx="0">
                  <c:v>11.368914999999999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320-4541-9E8A-D45A9E6B72D5}"/>
            </c:ext>
          </c:extLst>
        </c:ser>
        <c:ser>
          <c:idx val="2"/>
          <c:order val="3"/>
          <c:tx>
            <c:v>Travanj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'travanj 2025'!$E$80</c:f>
              <c:numCache>
                <c:formatCode>#,##0.00</c:formatCode>
                <c:ptCount val="1"/>
                <c:pt idx="0">
                  <c:v>13.165908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320-4541-9E8A-D45A9E6B72D5}"/>
            </c:ext>
          </c:extLst>
        </c:ser>
        <c:ser>
          <c:idx val="3"/>
          <c:order val="4"/>
          <c:tx>
            <c:v>Svibanj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'svibanj 2025'!$E$80</c:f>
              <c:numCache>
                <c:formatCode>#,##0.00</c:formatCode>
                <c:ptCount val="1"/>
                <c:pt idx="0">
                  <c:v>13.943661000000001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320-4541-9E8A-D45A9E6B72D5}"/>
            </c:ext>
          </c:extLst>
        </c:ser>
        <c:ser>
          <c:idx val="4"/>
          <c:order val="5"/>
          <c:tx>
            <c:v>Lipanj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'lipanj 2025'!$E$80</c:f>
              <c:numCache>
                <c:formatCode>#,##0.00</c:formatCode>
                <c:ptCount val="1"/>
                <c:pt idx="0">
                  <c:v>15.099130000000001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320-4541-9E8A-D45A9E6B72D5}"/>
            </c:ext>
          </c:extLst>
        </c:ser>
        <c:ser>
          <c:idx val="5"/>
          <c:order val="6"/>
          <c:tx>
            <c:v>Srpanj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D-D320-4541-9E8A-D45A9E6B72D5}"/>
            </c:ext>
          </c:extLst>
        </c:ser>
        <c:ser>
          <c:idx val="6"/>
          <c:order val="7"/>
          <c:tx>
            <c:v>Kolovoz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F-D320-4541-9E8A-D45A9E6B72D5}"/>
            </c:ext>
          </c:extLst>
        </c:ser>
        <c:ser>
          <c:idx val="7"/>
          <c:order val="8"/>
          <c:tx>
            <c:v>Rujan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1-D320-4541-9E8A-D45A9E6B72D5}"/>
            </c:ext>
          </c:extLst>
        </c:ser>
        <c:ser>
          <c:idx val="8"/>
          <c:order val="9"/>
          <c:tx>
            <c:v>Listopad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3-D320-4541-9E8A-D45A9E6B72D5}"/>
            </c:ext>
          </c:extLst>
        </c:ser>
        <c:ser>
          <c:idx val="9"/>
          <c:order val="10"/>
          <c:tx>
            <c:v>Studeni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4-D320-4541-9E8A-D45A9E6B72D5}"/>
            </c:ext>
          </c:extLst>
        </c:ser>
        <c:ser>
          <c:idx val="10"/>
          <c:order val="11"/>
          <c:tx>
            <c:v>Prosinac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5-D320-4541-9E8A-D45A9E6B72D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41732432"/>
        <c:axId val="841732992"/>
      </c:barChart>
      <c:catAx>
        <c:axId val="841732432"/>
        <c:scaling>
          <c:orientation val="minMax"/>
        </c:scaling>
        <c:delete val="1"/>
        <c:axPos val="b"/>
        <c:majorTickMark val="none"/>
        <c:minorTickMark val="none"/>
        <c:tickLblPos val="none"/>
        <c:crossAx val="841732992"/>
        <c:crosses val="autoZero"/>
        <c:auto val="1"/>
        <c:lblAlgn val="ctr"/>
        <c:lblOffset val="100"/>
        <c:noMultiLvlLbl val="0"/>
      </c:catAx>
      <c:valAx>
        <c:axId val="841732992"/>
        <c:scaling>
          <c:orientation val="minMax"/>
          <c:max val="3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hr-HR" b="0"/>
                  <a:t>mil. EUR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crossAx val="841732432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04718167559242"/>
          <c:y val="0.88923299531790656"/>
          <c:w val="0.82513591115946061"/>
          <c:h val="0.1105024691358023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Prodaja </a:t>
            </a:r>
            <a:r>
              <a:rPr lang="hr-HR" sz="1000" b="1" i="0" u="none" strike="noStrike" baseline="0">
                <a:effectLst/>
              </a:rPr>
              <a:t>stranog gotovog novca </a:t>
            </a:r>
            <a:r>
              <a:rPr lang="hr-HR" sz="1000"/>
              <a:t>u 2025.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432949222646"/>
          <c:y val="0.12347222222222318"/>
          <c:w val="0.86993951836082684"/>
          <c:h val="0.75170092592592597"/>
        </c:manualLayout>
      </c:layout>
      <c:barChart>
        <c:barDir val="col"/>
        <c:grouping val="clustered"/>
        <c:varyColors val="0"/>
        <c:ser>
          <c:idx val="11"/>
          <c:order val="0"/>
          <c:tx>
            <c:v>Siječanj</c:v>
          </c:tx>
          <c:invertIfNegative val="0"/>
          <c:dLbls>
            <c:dLbl>
              <c:idx val="0"/>
              <c:layout>
                <c:manualLayout>
                  <c:x val="-1.1864229124982296E-2"/>
                  <c:y val="-1.1494797321983755E-2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76-4053-B4A7-3F6A4E7588CD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'siječanj 2025'!$E$81</c:f>
              <c:numCache>
                <c:formatCode>#,##0.00</c:formatCode>
                <c:ptCount val="1"/>
                <c:pt idx="0">
                  <c:v>2.770257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76-4053-B4A7-3F6A4E7588CD}"/>
            </c:ext>
          </c:extLst>
        </c:ser>
        <c:ser>
          <c:idx val="0"/>
          <c:order val="1"/>
          <c:tx>
            <c:v>Veljača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'veljača 2025'!$E$81</c:f>
              <c:numCache>
                <c:formatCode>#,##0.00</c:formatCode>
                <c:ptCount val="1"/>
                <c:pt idx="0">
                  <c:v>2.4535520000000002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76-4053-B4A7-3F6A4E7588CD}"/>
            </c:ext>
          </c:extLst>
        </c:ser>
        <c:ser>
          <c:idx val="1"/>
          <c:order val="2"/>
          <c:tx>
            <c:v>Ožujak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'ožujak 2025'!$E$81</c:f>
              <c:numCache>
                <c:formatCode>#,##0.00</c:formatCode>
                <c:ptCount val="1"/>
                <c:pt idx="0">
                  <c:v>2.5058699999999998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F76-4053-B4A7-3F6A4E7588CD}"/>
            </c:ext>
          </c:extLst>
        </c:ser>
        <c:ser>
          <c:idx val="2"/>
          <c:order val="3"/>
          <c:tx>
            <c:v>Travanj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'travanj 2025'!$E$81</c:f>
              <c:numCache>
                <c:formatCode>#,##0.00</c:formatCode>
                <c:ptCount val="1"/>
                <c:pt idx="0">
                  <c:v>3.1372650000000002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F76-4053-B4A7-3F6A4E7588CD}"/>
            </c:ext>
          </c:extLst>
        </c:ser>
        <c:ser>
          <c:idx val="3"/>
          <c:order val="4"/>
          <c:tx>
            <c:v>Svibanj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'svibanj 2025'!$E$81</c:f>
              <c:numCache>
                <c:formatCode>#,##0.00</c:formatCode>
                <c:ptCount val="1"/>
                <c:pt idx="0">
                  <c:v>2.4504069999999998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F76-4053-B4A7-3F6A4E7588CD}"/>
            </c:ext>
          </c:extLst>
        </c:ser>
        <c:ser>
          <c:idx val="4"/>
          <c:order val="5"/>
          <c:tx>
            <c:v>Lipanj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'lipanj 2025'!$E$81</c:f>
              <c:numCache>
                <c:formatCode>#,##0.00</c:formatCode>
                <c:ptCount val="1"/>
                <c:pt idx="0">
                  <c:v>2.6180829999999999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F76-4053-B4A7-3F6A4E7588CD}"/>
            </c:ext>
          </c:extLst>
        </c:ser>
        <c:ser>
          <c:idx val="5"/>
          <c:order val="6"/>
          <c:tx>
            <c:v>Srpanj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D-7F76-4053-B4A7-3F6A4E7588CD}"/>
            </c:ext>
          </c:extLst>
        </c:ser>
        <c:ser>
          <c:idx val="6"/>
          <c:order val="7"/>
          <c:tx>
            <c:v>Kolovoz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F-7F76-4053-B4A7-3F6A4E7588CD}"/>
            </c:ext>
          </c:extLst>
        </c:ser>
        <c:ser>
          <c:idx val="7"/>
          <c:order val="8"/>
          <c:tx>
            <c:v>Rujan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1-7F76-4053-B4A7-3F6A4E7588CD}"/>
            </c:ext>
          </c:extLst>
        </c:ser>
        <c:ser>
          <c:idx val="8"/>
          <c:order val="9"/>
          <c:tx>
            <c:v>Listopad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3-7F76-4053-B4A7-3F6A4E7588CD}"/>
            </c:ext>
          </c:extLst>
        </c:ser>
        <c:ser>
          <c:idx val="9"/>
          <c:order val="10"/>
          <c:tx>
            <c:v>Studeni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4-7F76-4053-B4A7-3F6A4E7588CD}"/>
            </c:ext>
          </c:extLst>
        </c:ser>
        <c:ser>
          <c:idx val="10"/>
          <c:order val="11"/>
          <c:tx>
            <c:v>Prosinac</c:v>
          </c:tx>
          <c:invertIfNegative val="0"/>
          <c:dLbls>
            <c:delete val="1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5-7F76-4053-B4A7-3F6A4E7588C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41741392"/>
        <c:axId val="841741952"/>
      </c:barChart>
      <c:catAx>
        <c:axId val="841741392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one"/>
        <c:crossAx val="841741952"/>
        <c:crosses val="autoZero"/>
        <c:auto val="1"/>
        <c:lblAlgn val="ctr"/>
        <c:lblOffset val="100"/>
        <c:noMultiLvlLbl val="0"/>
      </c:catAx>
      <c:valAx>
        <c:axId val="841741952"/>
        <c:scaling>
          <c:orientation val="minMax"/>
          <c:max val="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hr-HR" b="0"/>
                  <a:t>mil. EUR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crossAx val="841741392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420720800739405"/>
          <c:y val="0.88949753086419758"/>
          <c:w val="0.81887704571072018"/>
          <c:h val="0.1105024691358023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hr-HR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Udio pojedinih valuta u ukupnom prometu ovlaštenih mjenjača u 2025.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explosion val="4"/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3BB-4133-9682-8480E2D8381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3BB-4133-9682-8480E2D8381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3BB-4133-9682-8480E2D8381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3BB-4133-9682-8480E2D8381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3BB-4133-9682-8480E2D8381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3BB-4133-9682-8480E2D8381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3BB-4133-9682-8480E2D8381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3BB-4133-9682-8480E2D8381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3BB-4133-9682-8480E2D83815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3BB-4133-9682-8480E2D83815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3BB-4133-9682-8480E2D83815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E3BB-4133-9682-8480E2D83815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E3BB-4133-9682-8480E2D83815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E3BB-4133-9682-8480E2D83815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E3BB-4133-9682-8480E2D83815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E3BB-4133-9682-8480E2D83815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E3BB-4133-9682-8480E2D83815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E3BB-4133-9682-8480E2D83815}"/>
              </c:ext>
            </c:extLst>
          </c:dPt>
          <c:dLbls>
            <c:dLbl>
              <c:idx val="0"/>
              <c:layout>
                <c:manualLayout>
                  <c:x val="-4.7153882611709616E-3"/>
                  <c:y val="-1.631103997328593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BB-4133-9682-8480E2D83815}"/>
                </c:ext>
              </c:extLst>
            </c:dLbl>
            <c:dLbl>
              <c:idx val="1"/>
              <c:layout>
                <c:manualLayout>
                  <c:x val="-1.4146164783512626E-2"/>
                  <c:y val="-2.854431995325032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BB-4133-9682-8480E2D83815}"/>
                </c:ext>
              </c:extLst>
            </c:dLbl>
            <c:dLbl>
              <c:idx val="2"/>
              <c:layout>
                <c:manualLayout>
                  <c:x val="-1.6503858914098064E-2"/>
                  <c:y val="-1.2233279979964392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BB-4133-9682-8480E2D83815}"/>
                </c:ext>
              </c:extLst>
            </c:dLbl>
            <c:dLbl>
              <c:idx val="3"/>
              <c:layout>
                <c:manualLayout>
                  <c:x val="-1.6503858914098238E-2"/>
                  <c:y val="4.0777599933214642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BB-4133-9682-8480E2D83815}"/>
                </c:ext>
              </c:extLst>
            </c:dLbl>
            <c:dLbl>
              <c:idx val="4"/>
              <c:layout>
                <c:manualLayout>
                  <c:x val="-9.4307765223418365E-3"/>
                  <c:y val="3.2622079946571708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BB-4133-9682-8480E2D83815}"/>
                </c:ext>
              </c:extLst>
            </c:dLbl>
            <c:dLbl>
              <c:idx val="5"/>
              <c:layout>
                <c:manualLayout>
                  <c:x val="-9.4307765223418365E-3"/>
                  <c:y val="2.446655995992863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BB-4133-9682-8480E2D83815}"/>
                </c:ext>
              </c:extLst>
            </c:dLbl>
            <c:dLbl>
              <c:idx val="6"/>
              <c:layout>
                <c:manualLayout>
                  <c:x val="-3.0650023697610777E-2"/>
                  <c:y val="6.11214482148562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BB-4133-9682-8480E2D83815}"/>
                </c:ext>
              </c:extLst>
            </c:dLbl>
            <c:dLbl>
              <c:idx val="7"/>
              <c:layout>
                <c:manualLayout>
                  <c:x val="-4.8405316952990364E-2"/>
                  <c:y val="0.10809628008752735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3BB-4133-9682-8480E2D83815}"/>
                </c:ext>
              </c:extLst>
            </c:dLbl>
            <c:dLbl>
              <c:idx val="8"/>
              <c:layout>
                <c:manualLayout>
                  <c:x val="-7.3092973533119845E-2"/>
                  <c:y val="0.16209384948570457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3BB-4133-9682-8480E2D83815}"/>
                </c:ext>
              </c:extLst>
            </c:dLbl>
            <c:dLbl>
              <c:idx val="9"/>
              <c:layout>
                <c:manualLayout>
                  <c:x val="-6.130004739522138E-2"/>
                  <c:y val="3.3791465922609253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3BB-4133-9682-8480E2D83815}"/>
                </c:ext>
              </c:extLst>
            </c:dLbl>
            <c:dLbl>
              <c:idx val="12"/>
              <c:layout>
                <c:manualLayout>
                  <c:x val="-0.10845393000693014"/>
                  <c:y val="-0.1223327997996439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3BB-4133-9682-8480E2D83815}"/>
                </c:ext>
              </c:extLst>
            </c:dLbl>
            <c:dLbl>
              <c:idx val="13"/>
              <c:layout>
                <c:manualLayout>
                  <c:x val="-3.0650023697610777E-2"/>
                  <c:y val="-8.9710719853072232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3BB-4133-9682-8480E2D83815}"/>
                </c:ext>
              </c:extLst>
            </c:dLbl>
            <c:dLbl>
              <c:idx val="14"/>
              <c:layout>
                <c:manualLayout>
                  <c:x val="0"/>
                  <c:y val="-3.6699839939893196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3BB-4133-9682-8480E2D83815}"/>
                </c:ext>
              </c:extLst>
            </c:dLbl>
            <c:dLbl>
              <c:idx val="15"/>
              <c:layout>
                <c:manualLayout>
                  <c:x val="-9.4307765223418365E-3"/>
                  <c:y val="-4.4855359926536144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3BB-4133-9682-8480E2D83815}"/>
                </c:ext>
              </c:extLst>
            </c:dLbl>
            <c:dLbl>
              <c:idx val="16"/>
              <c:layout>
                <c:manualLayout>
                  <c:x val="-1.886155304468359E-2"/>
                  <c:y val="-8.1555199866429284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3BB-4133-9682-8480E2D83815}"/>
                </c:ext>
              </c:extLst>
            </c:dLbl>
            <c:dLbl>
              <c:idx val="17"/>
              <c:layout>
                <c:manualLayout>
                  <c:x val="-9.4307765223417515E-3"/>
                  <c:y val="-4.0777599933214642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3BB-4133-9682-8480E2D8381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'2025'!$B$15:$B$32</c:f>
              <c:strCache>
                <c:ptCount val="18"/>
                <c:pt idx="0">
                  <c:v>AUD</c:v>
                </c:pt>
                <c:pt idx="1">
                  <c:v>CAD</c:v>
                </c:pt>
                <c:pt idx="2">
                  <c:v>CZK</c:v>
                </c:pt>
                <c:pt idx="3">
                  <c:v>DKK</c:v>
                </c:pt>
                <c:pt idx="4">
                  <c:v>HUF</c:v>
                </c:pt>
                <c:pt idx="5">
                  <c:v>JPY</c:v>
                </c:pt>
                <c:pt idx="6">
                  <c:v>NOK</c:v>
                </c:pt>
                <c:pt idx="7">
                  <c:v>RUB</c:v>
                </c:pt>
                <c:pt idx="8">
                  <c:v>SEK</c:v>
                </c:pt>
                <c:pt idx="9">
                  <c:v>CHF</c:v>
                </c:pt>
                <c:pt idx="10">
                  <c:v>GBP</c:v>
                </c:pt>
                <c:pt idx="11">
                  <c:v>USD</c:v>
                </c:pt>
                <c:pt idx="12">
                  <c:v>RSD</c:v>
                </c:pt>
                <c:pt idx="13">
                  <c:v>RON</c:v>
                </c:pt>
                <c:pt idx="14">
                  <c:v>BGN</c:v>
                </c:pt>
                <c:pt idx="15">
                  <c:v>BAM</c:v>
                </c:pt>
                <c:pt idx="16">
                  <c:v>PLN</c:v>
                </c:pt>
                <c:pt idx="17">
                  <c:v>ostale valute</c:v>
                </c:pt>
              </c:strCache>
            </c:strRef>
          </c:cat>
          <c:val>
            <c:numRef>
              <c:f>'2025'!$P$15:$P$32</c:f>
              <c:numCache>
                <c:formatCode>#,##0.00</c:formatCode>
                <c:ptCount val="18"/>
                <c:pt idx="0">
                  <c:v>2.2551841388794678</c:v>
                </c:pt>
                <c:pt idx="1">
                  <c:v>2.0575659513419438</c:v>
                </c:pt>
                <c:pt idx="2">
                  <c:v>0.37219542746740347</c:v>
                </c:pt>
                <c:pt idx="3">
                  <c:v>1.4617309217380733E-2</c:v>
                </c:pt>
                <c:pt idx="4">
                  <c:v>4.9206956379199518</c:v>
                </c:pt>
                <c:pt idx="5">
                  <c:v>0.16710505436655793</c:v>
                </c:pt>
                <c:pt idx="6">
                  <c:v>1.2777970454949574E-2</c:v>
                </c:pt>
                <c:pt idx="7">
                  <c:v>3.4203088692699815E-3</c:v>
                </c:pt>
                <c:pt idx="8">
                  <c:v>1.5668213471278135E-2</c:v>
                </c:pt>
                <c:pt idx="9">
                  <c:v>20.375116223602529</c:v>
                </c:pt>
                <c:pt idx="10">
                  <c:v>4.6254499831040228</c:v>
                </c:pt>
                <c:pt idx="11">
                  <c:v>55.312767509600214</c:v>
                </c:pt>
                <c:pt idx="12">
                  <c:v>0.18388773898318872</c:v>
                </c:pt>
                <c:pt idx="13">
                  <c:v>7.9202296208365133E-3</c:v>
                </c:pt>
                <c:pt idx="14">
                  <c:v>2.5631811070668325E-4</c:v>
                </c:pt>
                <c:pt idx="15">
                  <c:v>9.2441208648160753</c:v>
                </c:pt>
                <c:pt idx="16">
                  <c:v>0.32637395145259113</c:v>
                </c:pt>
                <c:pt idx="17">
                  <c:v>0.10487716872163218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E3BB-4133-9682-8480E2D838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75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O</a:t>
            </a:r>
            <a:r>
              <a:rPr lang="hr-HR" sz="1100" b="1"/>
              <a:t>dnos otkupa i prodaje stranog gotovog novca i čekova u </a:t>
            </a:r>
          </a:p>
          <a:p>
            <a:pPr>
              <a:defRPr/>
            </a:pPr>
            <a:r>
              <a:rPr lang="hr-HR" sz="1100" b="1"/>
              <a:t>siječnju 2025.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3BF-43BA-959C-CB1087F5145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3BF-43BA-959C-CB1087F5145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3BF-43BA-959C-CB1087F5145C}"/>
              </c:ext>
            </c:extLst>
          </c:dPt>
          <c:dLbls>
            <c:dLbl>
              <c:idx val="0"/>
              <c:layout>
                <c:manualLayout>
                  <c:x val="0.05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BF-43BA-959C-CB1087F5145C}"/>
                </c:ext>
              </c:extLst>
            </c:dLbl>
            <c:dLbl>
              <c:idx val="1"/>
              <c:layout>
                <c:manualLayout>
                  <c:x val="-2.5000000000000001E-2"/>
                  <c:y val="2.777777777777773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BF-43BA-959C-CB1087F5145C}"/>
                </c:ext>
              </c:extLst>
            </c:dLbl>
            <c:dLbl>
              <c:idx val="2"/>
              <c:layout>
                <c:manualLayout>
                  <c:x val="0.12222222222222222"/>
                  <c:y val="4.629629629629608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BF-43BA-959C-CB1087F5145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'2025'!$B$50:$B$52</c:f>
              <c:strCache>
                <c:ptCount val="3"/>
                <c:pt idx="0">
                  <c:v>Otkup stranog gotovog novca</c:v>
                </c:pt>
                <c:pt idx="1">
                  <c:v>Prodaja stranog gotovog novca</c:v>
                </c:pt>
                <c:pt idx="2">
                  <c:v>Otkup čekova</c:v>
                </c:pt>
              </c:strCache>
            </c:strRef>
          </c:cat>
          <c:val>
            <c:numRef>
              <c:f>'2025'!$C$50:$C$52</c:f>
              <c:numCache>
                <c:formatCode>#,##0.00</c:formatCode>
                <c:ptCount val="3"/>
                <c:pt idx="0">
                  <c:v>83.742828362200825</c:v>
                </c:pt>
                <c:pt idx="1">
                  <c:v>16.257171637799171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3BF-43BA-959C-CB1087F5145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100" b="1"/>
              <a:t>Udio pojedinih valuta u ukupnom prometu ovlaštenih mjenjača u siječnju 2025.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5F3-4070-926D-537D41368B2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5F3-4070-926D-537D41368B2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5F3-4070-926D-537D41368B2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5F3-4070-926D-537D41368B20}"/>
              </c:ext>
            </c:extLst>
          </c:dPt>
          <c:dLbls>
            <c:dLbl>
              <c:idx val="0"/>
              <c:layout>
                <c:manualLayout>
                  <c:x val="3.6111111111111011E-2"/>
                  <c:y val="9.2592592592592587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F3-4070-926D-537D41368B20}"/>
                </c:ext>
              </c:extLst>
            </c:dLbl>
            <c:dLbl>
              <c:idx val="1"/>
              <c:layout>
                <c:manualLayout>
                  <c:x val="-9.166666666666666E-2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F3-4070-926D-537D41368B20}"/>
                </c:ext>
              </c:extLst>
            </c:dLbl>
            <c:dLbl>
              <c:idx val="2"/>
              <c:layout>
                <c:manualLayout>
                  <c:x val="-1.1111111111111162E-2"/>
                  <c:y val="1.388888888888886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F3-4070-926D-537D41368B20}"/>
                </c:ext>
              </c:extLst>
            </c:dLbl>
            <c:dLbl>
              <c:idx val="3"/>
              <c:layout>
                <c:manualLayout>
                  <c:x val="0.17222222222222211"/>
                  <c:y val="1.38888888888889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F3-4070-926D-537D41368B2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Ostale valute</c:v>
                </c:pt>
              </c:strCache>
            </c:strRef>
          </c:cat>
          <c:val>
            <c:numRef>
              <c:f>'2025'!$C$40:$C$42</c:f>
              <c:numCache>
                <c:formatCode>0.00</c:formatCode>
                <c:ptCount val="3"/>
                <c:pt idx="0">
                  <c:v>61.848069405227577</c:v>
                </c:pt>
                <c:pt idx="1">
                  <c:v>17.571192616994562</c:v>
                </c:pt>
                <c:pt idx="2">
                  <c:v>20.580737977777861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5F3-4070-926D-537D41368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O</a:t>
            </a:r>
            <a:r>
              <a:rPr lang="hr-HR" sz="1100" b="1"/>
              <a:t>dnos otkupa i prodaje stranog gotovog novca i čekova u </a:t>
            </a:r>
          </a:p>
          <a:p>
            <a:pPr>
              <a:defRPr/>
            </a:pPr>
            <a:r>
              <a:rPr lang="hr-HR" sz="1100" b="1"/>
              <a:t>veljači 2025.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C9B-420E-8EBD-9C654A7F9A5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C9B-420E-8EBD-9C654A7F9A5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C9B-420E-8EBD-9C654A7F9A5F}"/>
              </c:ext>
            </c:extLst>
          </c:dPt>
          <c:dLbls>
            <c:dLbl>
              <c:idx val="0"/>
              <c:layout>
                <c:manualLayout>
                  <c:x val="0.05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9B-420E-8EBD-9C654A7F9A5F}"/>
                </c:ext>
              </c:extLst>
            </c:dLbl>
            <c:dLbl>
              <c:idx val="1"/>
              <c:layout>
                <c:manualLayout>
                  <c:x val="-2.5000000000000001E-2"/>
                  <c:y val="2.777777777777773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9B-420E-8EBD-9C654A7F9A5F}"/>
                </c:ext>
              </c:extLst>
            </c:dLbl>
            <c:dLbl>
              <c:idx val="2"/>
              <c:layout>
                <c:manualLayout>
                  <c:x val="0.12222222222222222"/>
                  <c:y val="4.629629629629608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9B-420E-8EBD-9C654A7F9A5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'2025'!$B$50:$B$52</c:f>
              <c:strCache>
                <c:ptCount val="3"/>
                <c:pt idx="0">
                  <c:v>Otkup stranog gotovog novca</c:v>
                </c:pt>
                <c:pt idx="1">
                  <c:v>Prodaja stranog gotovog novca</c:v>
                </c:pt>
                <c:pt idx="2">
                  <c:v>Otkup čekova</c:v>
                </c:pt>
              </c:strCache>
            </c:strRef>
          </c:cat>
          <c:val>
            <c:numRef>
              <c:f>'2025'!$D$50:$D$52</c:f>
              <c:numCache>
                <c:formatCode>#,##0.00</c:formatCode>
                <c:ptCount val="3"/>
                <c:pt idx="0">
                  <c:v>84.859848112969857</c:v>
                </c:pt>
                <c:pt idx="1">
                  <c:v>15.140151887030143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C9B-420E-8EBD-9C654A7F9A5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100" b="1"/>
              <a:t>Udio pojedinih valuta u ukupnom prometu ovlaštenih mjenjača u veljači 2025.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D7D-47D1-9E4D-2CA3BB414EE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D7D-47D1-9E4D-2CA3BB414EE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D7D-47D1-9E4D-2CA3BB414EE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D7D-47D1-9E4D-2CA3BB414EE3}"/>
              </c:ext>
            </c:extLst>
          </c:dPt>
          <c:dLbls>
            <c:dLbl>
              <c:idx val="0"/>
              <c:layout>
                <c:manualLayout>
                  <c:x val="3.6111111111111011E-2"/>
                  <c:y val="9.2592592592592587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7D-47D1-9E4D-2CA3BB414EE3}"/>
                </c:ext>
              </c:extLst>
            </c:dLbl>
            <c:dLbl>
              <c:idx val="1"/>
              <c:layout>
                <c:manualLayout>
                  <c:x val="-9.166666666666666E-2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7D-47D1-9E4D-2CA3BB414EE3}"/>
                </c:ext>
              </c:extLst>
            </c:dLbl>
            <c:dLbl>
              <c:idx val="2"/>
              <c:layout>
                <c:manualLayout>
                  <c:x val="-1.1111111111111162E-2"/>
                  <c:y val="1.388888888888886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7D-47D1-9E4D-2CA3BB414EE3}"/>
                </c:ext>
              </c:extLst>
            </c:dLbl>
            <c:dLbl>
              <c:idx val="3"/>
              <c:layout>
                <c:manualLayout>
                  <c:x val="0.17222222222222211"/>
                  <c:y val="1.38888888888889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7D-47D1-9E4D-2CA3BB414EE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Ostale valute</c:v>
                </c:pt>
              </c:strCache>
            </c:strRef>
          </c:cat>
          <c:val>
            <c:numRef>
              <c:f>'2025'!$D$40:$D$42</c:f>
              <c:numCache>
                <c:formatCode>0.00</c:formatCode>
                <c:ptCount val="3"/>
                <c:pt idx="0">
                  <c:v>57.40079800824369</c:v>
                </c:pt>
                <c:pt idx="1">
                  <c:v>22.416890905037317</c:v>
                </c:pt>
                <c:pt idx="2">
                  <c:v>20.182311086718993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D7D-47D1-9E4D-2CA3BB414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O</a:t>
            </a:r>
            <a:r>
              <a:rPr lang="hr-HR" sz="1100" b="1"/>
              <a:t>dnos otkupa i prodaje stranog gotovog novca i čekova u </a:t>
            </a:r>
          </a:p>
          <a:p>
            <a:pPr>
              <a:defRPr/>
            </a:pPr>
            <a:r>
              <a:rPr lang="hr-HR" sz="1100" b="1"/>
              <a:t>ožujku 2025.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5CF-4444-9374-155CA64C7F7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5CF-4444-9374-155CA64C7F7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5CF-4444-9374-155CA64C7F7B}"/>
              </c:ext>
            </c:extLst>
          </c:dPt>
          <c:dLbls>
            <c:dLbl>
              <c:idx val="0"/>
              <c:layout>
                <c:manualLayout>
                  <c:x val="0.05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CF-4444-9374-155CA64C7F7B}"/>
                </c:ext>
              </c:extLst>
            </c:dLbl>
            <c:dLbl>
              <c:idx val="1"/>
              <c:layout>
                <c:manualLayout>
                  <c:x val="-2.5000000000000001E-2"/>
                  <c:y val="2.777777777777773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CF-4444-9374-155CA64C7F7B}"/>
                </c:ext>
              </c:extLst>
            </c:dLbl>
            <c:dLbl>
              <c:idx val="2"/>
              <c:layout>
                <c:manualLayout>
                  <c:x val="0.12222222222222222"/>
                  <c:y val="4.629629629629608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CF-4444-9374-155CA64C7F7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'2025'!$B$50:$B$52</c:f>
              <c:strCache>
                <c:ptCount val="3"/>
                <c:pt idx="0">
                  <c:v>Otkup stranog gotovog novca</c:v>
                </c:pt>
                <c:pt idx="1">
                  <c:v>Prodaja stranog gotovog novca</c:v>
                </c:pt>
                <c:pt idx="2">
                  <c:v>Otkup čekova</c:v>
                </c:pt>
              </c:strCache>
            </c:strRef>
          </c:cat>
          <c:val>
            <c:numRef>
              <c:f>'2025'!$E$50:$E$52</c:f>
              <c:numCache>
                <c:formatCode>#,##0.00</c:formatCode>
                <c:ptCount val="3"/>
                <c:pt idx="0">
                  <c:v>81.939395817664916</c:v>
                </c:pt>
                <c:pt idx="1">
                  <c:v>18.060604182335076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5CF-4444-9374-155CA64C7F7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100" b="1"/>
              <a:t>Udio pojedinih valuta u ukupnom prometu ovlaštenih mjenjača u ožujku 2025.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8BB-4275-9531-D2270A8E7E9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8BB-4275-9531-D2270A8E7E9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8BB-4275-9531-D2270A8E7E9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8BB-4275-9531-D2270A8E7E9D}"/>
              </c:ext>
            </c:extLst>
          </c:dPt>
          <c:dLbls>
            <c:dLbl>
              <c:idx val="0"/>
              <c:layout>
                <c:manualLayout>
                  <c:x val="3.6111111111111011E-2"/>
                  <c:y val="9.2592592592592587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BB-4275-9531-D2270A8E7E9D}"/>
                </c:ext>
              </c:extLst>
            </c:dLbl>
            <c:dLbl>
              <c:idx val="1"/>
              <c:layout>
                <c:manualLayout>
                  <c:x val="-9.166666666666666E-2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BB-4275-9531-D2270A8E7E9D}"/>
                </c:ext>
              </c:extLst>
            </c:dLbl>
            <c:dLbl>
              <c:idx val="2"/>
              <c:layout>
                <c:manualLayout>
                  <c:x val="-1.1111111111111162E-2"/>
                  <c:y val="1.388888888888886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BB-4275-9531-D2270A8E7E9D}"/>
                </c:ext>
              </c:extLst>
            </c:dLbl>
            <c:dLbl>
              <c:idx val="3"/>
              <c:layout>
                <c:manualLayout>
                  <c:x val="0.17222222222222211"/>
                  <c:y val="1.38888888888889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BB-4275-9531-D2270A8E7E9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Ostale valute</c:v>
                </c:pt>
              </c:strCache>
            </c:strRef>
          </c:cat>
          <c:val>
            <c:numRef>
              <c:f>'2025'!$E$40:$E$42</c:f>
              <c:numCache>
                <c:formatCode>0.00</c:formatCode>
                <c:ptCount val="3"/>
                <c:pt idx="0">
                  <c:v>56.185526478428315</c:v>
                </c:pt>
                <c:pt idx="1">
                  <c:v>17.381710779662534</c:v>
                </c:pt>
                <c:pt idx="2">
                  <c:v>26.432762741909151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8BB-4275-9531-D2270A8E7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O</a:t>
            </a:r>
            <a:r>
              <a:rPr lang="hr-HR" sz="1100" b="1"/>
              <a:t>dnos otkupa i prodaje stranog gotovog novca i čekova u </a:t>
            </a:r>
          </a:p>
          <a:p>
            <a:pPr>
              <a:defRPr/>
            </a:pPr>
            <a:r>
              <a:rPr lang="hr-HR" sz="1100" b="1"/>
              <a:t>travnju 2025.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E74-4E72-8094-7CA7329EE0B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E74-4E72-8094-7CA7329EE0B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E74-4E72-8094-7CA7329EE0B1}"/>
              </c:ext>
            </c:extLst>
          </c:dPt>
          <c:dLbls>
            <c:dLbl>
              <c:idx val="0"/>
              <c:layout>
                <c:manualLayout>
                  <c:x val="0.05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74-4E72-8094-7CA7329EE0B1}"/>
                </c:ext>
              </c:extLst>
            </c:dLbl>
            <c:dLbl>
              <c:idx val="1"/>
              <c:layout>
                <c:manualLayout>
                  <c:x val="-2.5000000000000001E-2"/>
                  <c:y val="2.777777777777773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74-4E72-8094-7CA7329EE0B1}"/>
                </c:ext>
              </c:extLst>
            </c:dLbl>
            <c:dLbl>
              <c:idx val="2"/>
              <c:layout>
                <c:manualLayout>
                  <c:x val="0.12222222222222222"/>
                  <c:y val="4.629629629629608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74-4E72-8094-7CA7329EE0B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'2025'!$B$50:$B$52</c:f>
              <c:strCache>
                <c:ptCount val="3"/>
                <c:pt idx="0">
                  <c:v>Otkup stranog gotovog novca</c:v>
                </c:pt>
                <c:pt idx="1">
                  <c:v>Prodaja stranog gotovog novca</c:v>
                </c:pt>
                <c:pt idx="2">
                  <c:v>Otkup čekova</c:v>
                </c:pt>
              </c:strCache>
            </c:strRef>
          </c:cat>
          <c:val>
            <c:numRef>
              <c:f>'2025'!$F$50:$F$52</c:f>
              <c:numCache>
                <c:formatCode>#,##0.00</c:formatCode>
                <c:ptCount val="3"/>
                <c:pt idx="0">
                  <c:v>80.756721406317652</c:v>
                </c:pt>
                <c:pt idx="1">
                  <c:v>19.243278593682348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E74-4E72-8094-7CA7329EE0B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100" b="1"/>
              <a:t>Udio pojedinih valuta u ukupnom prometu ovlaštenih mjenjača u travnju 2025.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D0B-4A32-98B6-19DC33E6693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D0B-4A32-98B6-19DC33E6693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D0B-4A32-98B6-19DC33E6693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D0B-4A32-98B6-19DC33E66931}"/>
              </c:ext>
            </c:extLst>
          </c:dPt>
          <c:dLbls>
            <c:dLbl>
              <c:idx val="0"/>
              <c:layout>
                <c:manualLayout>
                  <c:x val="3.6111111111111011E-2"/>
                  <c:y val="9.2592592592592587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0B-4A32-98B6-19DC33E66931}"/>
                </c:ext>
              </c:extLst>
            </c:dLbl>
            <c:dLbl>
              <c:idx val="1"/>
              <c:layout>
                <c:manualLayout>
                  <c:x val="-9.166666666666666E-2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0B-4A32-98B6-19DC33E66931}"/>
                </c:ext>
              </c:extLst>
            </c:dLbl>
            <c:dLbl>
              <c:idx val="2"/>
              <c:layout>
                <c:manualLayout>
                  <c:x val="-1.1111111111111162E-2"/>
                  <c:y val="1.388888888888886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0B-4A32-98B6-19DC33E66931}"/>
                </c:ext>
              </c:extLst>
            </c:dLbl>
            <c:dLbl>
              <c:idx val="3"/>
              <c:layout>
                <c:manualLayout>
                  <c:x val="0.17222222222222211"/>
                  <c:y val="1.38888888888889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0B-4A32-98B6-19DC33E6693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Ostale valute</c:v>
                </c:pt>
              </c:strCache>
            </c:strRef>
          </c:cat>
          <c:val>
            <c:numRef>
              <c:f>'2025'!$F$40:$F$42</c:f>
              <c:numCache>
                <c:formatCode>0.00</c:formatCode>
                <c:ptCount val="3"/>
                <c:pt idx="0">
                  <c:v>48.069256211658924</c:v>
                </c:pt>
                <c:pt idx="1">
                  <c:v>27.575963280276788</c:v>
                </c:pt>
                <c:pt idx="2">
                  <c:v>24.354780508064287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D0B-4A32-98B6-19DC33E66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O</a:t>
            </a:r>
            <a:r>
              <a:rPr lang="hr-HR" sz="1100" b="1"/>
              <a:t>dnos otkupa i prodaje stranog gotovog novca i čekova u </a:t>
            </a:r>
          </a:p>
          <a:p>
            <a:pPr>
              <a:defRPr/>
            </a:pPr>
            <a:r>
              <a:rPr lang="hr-HR" sz="1100" b="1"/>
              <a:t>svibnju 2025.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D4E-441D-9AC5-2F3D105534F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D4E-441D-9AC5-2F3D105534F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D4E-441D-9AC5-2F3D105534FB}"/>
              </c:ext>
            </c:extLst>
          </c:dPt>
          <c:dLbls>
            <c:dLbl>
              <c:idx val="0"/>
              <c:layout>
                <c:manualLayout>
                  <c:x val="0.05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4E-441D-9AC5-2F3D105534FB}"/>
                </c:ext>
              </c:extLst>
            </c:dLbl>
            <c:dLbl>
              <c:idx val="1"/>
              <c:layout>
                <c:manualLayout>
                  <c:x val="-2.5000000000000001E-2"/>
                  <c:y val="2.777777777777773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4E-441D-9AC5-2F3D105534FB}"/>
                </c:ext>
              </c:extLst>
            </c:dLbl>
            <c:dLbl>
              <c:idx val="2"/>
              <c:layout>
                <c:manualLayout>
                  <c:x val="0.12222222222222222"/>
                  <c:y val="4.629629629629608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4E-441D-9AC5-2F3D105534F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'2025'!$B$50:$B$52</c:f>
              <c:strCache>
                <c:ptCount val="3"/>
                <c:pt idx="0">
                  <c:v>Otkup stranog gotovog novca</c:v>
                </c:pt>
                <c:pt idx="1">
                  <c:v>Prodaja stranog gotovog novca</c:v>
                </c:pt>
                <c:pt idx="2">
                  <c:v>Otkup čekova</c:v>
                </c:pt>
              </c:strCache>
            </c:strRef>
          </c:cat>
          <c:val>
            <c:numRef>
              <c:f>'2025'!$G$50:$G$52</c:f>
              <c:numCache>
                <c:formatCode>#,##0.00</c:formatCode>
                <c:ptCount val="3"/>
                <c:pt idx="0">
                  <c:v>85.053087494818243</c:v>
                </c:pt>
                <c:pt idx="1">
                  <c:v>14.946912505181754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E-441D-9AC5-2F3D105534F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100" b="1"/>
              <a:t>Udio pojedinih valuta u ukupnom prometu ovlaštenih mjenjača u svibnju 2025.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53F-431F-90FE-3A51A9503D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53F-431F-90FE-3A51A9503D5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53F-431F-90FE-3A51A9503D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53F-431F-90FE-3A51A9503D5D}"/>
              </c:ext>
            </c:extLst>
          </c:dPt>
          <c:dLbls>
            <c:dLbl>
              <c:idx val="0"/>
              <c:layout>
                <c:manualLayout>
                  <c:x val="3.6111111111111011E-2"/>
                  <c:y val="9.2592592592592587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3F-431F-90FE-3A51A9503D5D}"/>
                </c:ext>
              </c:extLst>
            </c:dLbl>
            <c:dLbl>
              <c:idx val="1"/>
              <c:layout>
                <c:manualLayout>
                  <c:x val="-9.166666666666666E-2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3F-431F-90FE-3A51A9503D5D}"/>
                </c:ext>
              </c:extLst>
            </c:dLbl>
            <c:dLbl>
              <c:idx val="2"/>
              <c:layout>
                <c:manualLayout>
                  <c:x val="-1.1111111111111162E-2"/>
                  <c:y val="1.388888888888886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3F-431F-90FE-3A51A9503D5D}"/>
                </c:ext>
              </c:extLst>
            </c:dLbl>
            <c:dLbl>
              <c:idx val="3"/>
              <c:layout>
                <c:manualLayout>
                  <c:x val="0.17222222222222211"/>
                  <c:y val="1.38888888888889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3F-431F-90FE-3A51A9503D5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Ostale valute</c:v>
                </c:pt>
              </c:strCache>
            </c:strRef>
          </c:cat>
          <c:val>
            <c:numRef>
              <c:f>'2025'!$G$40:$G$42</c:f>
              <c:numCache>
                <c:formatCode>0.00</c:formatCode>
                <c:ptCount val="3"/>
                <c:pt idx="0">
                  <c:v>53.073270160889905</c:v>
                </c:pt>
                <c:pt idx="1">
                  <c:v>20.084966098713267</c:v>
                </c:pt>
                <c:pt idx="2">
                  <c:v>26.841763740396829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3F-431F-90FE-3A51A9503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O</a:t>
            </a:r>
            <a:r>
              <a:rPr lang="hr-HR" sz="1100" b="1"/>
              <a:t>dnos otkupa i prodaje stranog gotovog novca i čekova u </a:t>
            </a:r>
          </a:p>
          <a:p>
            <a:pPr>
              <a:defRPr/>
            </a:pPr>
            <a:r>
              <a:rPr lang="hr-HR" sz="1100" b="1"/>
              <a:t>lipnju 2025.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7D7-4876-9CDC-FC7889CBE78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7D7-4876-9CDC-FC7889CBE78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7D7-4876-9CDC-FC7889CBE789}"/>
              </c:ext>
            </c:extLst>
          </c:dPt>
          <c:dLbls>
            <c:dLbl>
              <c:idx val="0"/>
              <c:layout>
                <c:manualLayout>
                  <c:x val="0.05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D7-4876-9CDC-FC7889CBE789}"/>
                </c:ext>
              </c:extLst>
            </c:dLbl>
            <c:dLbl>
              <c:idx val="1"/>
              <c:layout>
                <c:manualLayout>
                  <c:x val="-2.5000000000000001E-2"/>
                  <c:y val="2.777777777777773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D7-4876-9CDC-FC7889CBE789}"/>
                </c:ext>
              </c:extLst>
            </c:dLbl>
            <c:dLbl>
              <c:idx val="2"/>
              <c:layout>
                <c:manualLayout>
                  <c:x val="0.12222222222222222"/>
                  <c:y val="4.629629629629608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D7-4876-9CDC-FC7889CBE78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'2025'!$B$50:$B$52</c:f>
              <c:strCache>
                <c:ptCount val="3"/>
                <c:pt idx="0">
                  <c:v>Otkup stranog gotovog novca</c:v>
                </c:pt>
                <c:pt idx="1">
                  <c:v>Prodaja stranog gotovog novca</c:v>
                </c:pt>
                <c:pt idx="2">
                  <c:v>Otkup čekova</c:v>
                </c:pt>
              </c:strCache>
            </c:strRef>
          </c:cat>
          <c:val>
            <c:numRef>
              <c:f>'2025'!$H$50:$H$52</c:f>
              <c:numCache>
                <c:formatCode>#,##0.00</c:formatCode>
                <c:ptCount val="3"/>
                <c:pt idx="0">
                  <c:v>85.222941102531195</c:v>
                </c:pt>
                <c:pt idx="1">
                  <c:v>14.777058897468805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7D7-4876-9CDC-FC7889CBE78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100" b="1"/>
              <a:t>Udio pojedinih valuta u ukupnom prometu ovlaštenih mjenjača u lipnju 2025.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245-4BB3-8341-A31EE22FF8F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245-4BB3-8341-A31EE22FF8F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245-4BB3-8341-A31EE22FF8F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245-4BB3-8341-A31EE22FF8F5}"/>
              </c:ext>
            </c:extLst>
          </c:dPt>
          <c:dLbls>
            <c:dLbl>
              <c:idx val="0"/>
              <c:layout>
                <c:manualLayout>
                  <c:x val="3.6111111111111011E-2"/>
                  <c:y val="9.2592592592592587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45-4BB3-8341-A31EE22FF8F5}"/>
                </c:ext>
              </c:extLst>
            </c:dLbl>
            <c:dLbl>
              <c:idx val="1"/>
              <c:layout>
                <c:manualLayout>
                  <c:x val="-9.166666666666666E-2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45-4BB3-8341-A31EE22FF8F5}"/>
                </c:ext>
              </c:extLst>
            </c:dLbl>
            <c:dLbl>
              <c:idx val="2"/>
              <c:layout>
                <c:manualLayout>
                  <c:x val="-1.1111111111111162E-2"/>
                  <c:y val="1.388888888888886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45-4BB3-8341-A31EE22FF8F5}"/>
                </c:ext>
              </c:extLst>
            </c:dLbl>
            <c:dLbl>
              <c:idx val="3"/>
              <c:layout>
                <c:manualLayout>
                  <c:x val="0.17222222222222211"/>
                  <c:y val="1.38888888888889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45-4BB3-8341-A31EE22FF8F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Ostale valute</c:v>
                </c:pt>
              </c:strCache>
            </c:strRef>
          </c:cat>
          <c:val>
            <c:numRef>
              <c:f>'2025'!$H$40:$H$42</c:f>
              <c:numCache>
                <c:formatCode>0.00</c:formatCode>
                <c:ptCount val="3"/>
                <c:pt idx="0">
                  <c:v>55.171470817673182</c:v>
                </c:pt>
                <c:pt idx="1">
                  <c:v>17.19088098111142</c:v>
                </c:pt>
                <c:pt idx="2">
                  <c:v>27.637648201215399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245-4BB3-8341-A31EE22FF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45</xdr:row>
      <xdr:rowOff>14288</xdr:rowOff>
    </xdr:from>
    <xdr:to>
      <xdr:col>11</xdr:col>
      <xdr:colOff>0</xdr:colOff>
      <xdr:row>65</xdr:row>
      <xdr:rowOff>15788</xdr:rowOff>
    </xdr:to>
    <xdr:graphicFrame macro="">
      <xdr:nvGraphicFramePr>
        <xdr:cNvPr id="7" name="Grafiko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156482</xdr:colOff>
      <xdr:row>67</xdr:row>
      <xdr:rowOff>5443</xdr:rowOff>
    </xdr:from>
    <xdr:to>
      <xdr:col>11</xdr:col>
      <xdr:colOff>0</xdr:colOff>
      <xdr:row>87</xdr:row>
      <xdr:rowOff>6943</xdr:rowOff>
    </xdr:to>
    <xdr:graphicFrame macro="">
      <xdr:nvGraphicFramePr>
        <xdr:cNvPr id="8" name="Grafiko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447675</xdr:colOff>
      <xdr:row>67</xdr:row>
      <xdr:rowOff>5104</xdr:rowOff>
    </xdr:from>
    <xdr:to>
      <xdr:col>21</xdr:col>
      <xdr:colOff>466725</xdr:colOff>
      <xdr:row>87</xdr:row>
      <xdr:rowOff>6604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2720</xdr:colOff>
      <xdr:row>0</xdr:row>
      <xdr:rowOff>134710</xdr:rowOff>
    </xdr:from>
    <xdr:to>
      <xdr:col>11</xdr:col>
      <xdr:colOff>9525</xdr:colOff>
      <xdr:row>20</xdr:row>
      <xdr:rowOff>136210</xdr:rowOff>
    </xdr:to>
    <xdr:graphicFrame macro="">
      <xdr:nvGraphicFramePr>
        <xdr:cNvPr id="9" name="Grafiko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152400</xdr:colOff>
      <xdr:row>23</xdr:row>
      <xdr:rowOff>5443</xdr:rowOff>
    </xdr:from>
    <xdr:to>
      <xdr:col>11</xdr:col>
      <xdr:colOff>38101</xdr:colOff>
      <xdr:row>43</xdr:row>
      <xdr:rowOff>6943</xdr:rowOff>
    </xdr:to>
    <xdr:graphicFrame macro="">
      <xdr:nvGraphicFramePr>
        <xdr:cNvPr id="10" name="Grafiko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165651</xdr:colOff>
      <xdr:row>88</xdr:row>
      <xdr:rowOff>82826</xdr:rowOff>
    </xdr:from>
    <xdr:to>
      <xdr:col>11</xdr:col>
      <xdr:colOff>16564</xdr:colOff>
      <xdr:row>108</xdr:row>
      <xdr:rowOff>59634</xdr:rowOff>
    </xdr:to>
    <xdr:graphicFrame macro="">
      <xdr:nvGraphicFramePr>
        <xdr:cNvPr id="11" name="Grafiko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142875</xdr:rowOff>
    </xdr:from>
    <xdr:to>
      <xdr:col>12</xdr:col>
      <xdr:colOff>304800</xdr:colOff>
      <xdr:row>18</xdr:row>
      <xdr:rowOff>47625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29</xdr:row>
      <xdr:rowOff>0</xdr:rowOff>
    </xdr:from>
    <xdr:to>
      <xdr:col>12</xdr:col>
      <xdr:colOff>285750</xdr:colOff>
      <xdr:row>44</xdr:row>
      <xdr:rowOff>66675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142875</xdr:rowOff>
    </xdr:from>
    <xdr:to>
      <xdr:col>12</xdr:col>
      <xdr:colOff>304800</xdr:colOff>
      <xdr:row>18</xdr:row>
      <xdr:rowOff>47625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5F452D0F-2D8E-4EE8-AD23-0662290DE2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29</xdr:row>
      <xdr:rowOff>0</xdr:rowOff>
    </xdr:from>
    <xdr:to>
      <xdr:col>12</xdr:col>
      <xdr:colOff>285750</xdr:colOff>
      <xdr:row>44</xdr:row>
      <xdr:rowOff>66675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17E2A019-C816-4D51-BFAF-555D1F7C4E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142875</xdr:rowOff>
    </xdr:from>
    <xdr:to>
      <xdr:col>12</xdr:col>
      <xdr:colOff>304800</xdr:colOff>
      <xdr:row>18</xdr:row>
      <xdr:rowOff>47625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861B310C-C819-420B-AD91-7D7BB5BFA9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29</xdr:row>
      <xdr:rowOff>0</xdr:rowOff>
    </xdr:from>
    <xdr:to>
      <xdr:col>12</xdr:col>
      <xdr:colOff>285750</xdr:colOff>
      <xdr:row>44</xdr:row>
      <xdr:rowOff>66675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E1CB378B-3E12-427E-884E-1B5F01570C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142875</xdr:rowOff>
    </xdr:from>
    <xdr:to>
      <xdr:col>12</xdr:col>
      <xdr:colOff>304800</xdr:colOff>
      <xdr:row>18</xdr:row>
      <xdr:rowOff>47625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C407BFEB-BB1D-422A-B832-A207457727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29</xdr:row>
      <xdr:rowOff>0</xdr:rowOff>
    </xdr:from>
    <xdr:to>
      <xdr:col>12</xdr:col>
      <xdr:colOff>285750</xdr:colOff>
      <xdr:row>44</xdr:row>
      <xdr:rowOff>66675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D87090E-6F7A-467E-961B-9FBE4E13C3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142875</xdr:rowOff>
    </xdr:from>
    <xdr:to>
      <xdr:col>12</xdr:col>
      <xdr:colOff>304800</xdr:colOff>
      <xdr:row>18</xdr:row>
      <xdr:rowOff>47625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6E74D0DB-C0C1-474E-8013-C809E65062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29</xdr:row>
      <xdr:rowOff>0</xdr:rowOff>
    </xdr:from>
    <xdr:to>
      <xdr:col>12</xdr:col>
      <xdr:colOff>285750</xdr:colOff>
      <xdr:row>44</xdr:row>
      <xdr:rowOff>66675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F2D1D4E0-0AFE-48CB-8DFD-3B7442811C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142875</xdr:rowOff>
    </xdr:from>
    <xdr:to>
      <xdr:col>12</xdr:col>
      <xdr:colOff>304800</xdr:colOff>
      <xdr:row>18</xdr:row>
      <xdr:rowOff>47625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98D904B5-24C4-469F-A6D6-B32ADE3798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29</xdr:row>
      <xdr:rowOff>0</xdr:rowOff>
    </xdr:from>
    <xdr:to>
      <xdr:col>12</xdr:col>
      <xdr:colOff>285750</xdr:colOff>
      <xdr:row>44</xdr:row>
      <xdr:rowOff>66675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3DFA7B1B-AD65-4A87-9C87-44A435AE39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M90:P108"/>
  <sheetViews>
    <sheetView showGridLines="0" zoomScale="85" zoomScaleNormal="85" workbookViewId="0">
      <selection activeCell="N18" sqref="N18"/>
    </sheetView>
  </sheetViews>
  <sheetFormatPr defaultColWidth="9.33203125" defaultRowHeight="12.95" customHeight="1" x14ac:dyDescent="0.2"/>
  <cols>
    <col min="1" max="1" width="2.83203125" style="1" customWidth="1"/>
    <col min="2" max="16384" width="9.33203125" style="1"/>
  </cols>
  <sheetData>
    <row r="90" spans="13:16" ht="12.95" customHeight="1" x14ac:dyDescent="0.2">
      <c r="M90" s="64"/>
      <c r="N90" s="30"/>
      <c r="O90" s="30"/>
      <c r="P90" s="63"/>
    </row>
    <row r="91" spans="13:16" ht="12.95" customHeight="1" x14ac:dyDescent="0.2">
      <c r="N91" s="30"/>
      <c r="O91" s="30"/>
      <c r="P91" s="63"/>
    </row>
    <row r="92" spans="13:16" ht="12.95" customHeight="1" x14ac:dyDescent="0.2">
      <c r="N92" s="30"/>
      <c r="O92" s="30"/>
      <c r="P92" s="63"/>
    </row>
    <row r="93" spans="13:16" ht="12.95" customHeight="1" x14ac:dyDescent="0.2">
      <c r="N93" s="30"/>
      <c r="O93" s="30"/>
      <c r="P93" s="63"/>
    </row>
    <row r="94" spans="13:16" ht="12.95" customHeight="1" x14ac:dyDescent="0.2">
      <c r="N94" s="30"/>
      <c r="O94" s="30"/>
      <c r="P94" s="63"/>
    </row>
    <row r="95" spans="13:16" ht="12.95" customHeight="1" x14ac:dyDescent="0.2">
      <c r="N95" s="30"/>
      <c r="O95" s="30"/>
      <c r="P95" s="63"/>
    </row>
    <row r="96" spans="13:16" ht="12.95" customHeight="1" x14ac:dyDescent="0.2">
      <c r="N96" s="30"/>
      <c r="O96" s="30"/>
      <c r="P96" s="63"/>
    </row>
    <row r="97" spans="14:16" ht="12.95" customHeight="1" x14ac:dyDescent="0.2">
      <c r="N97" s="20"/>
      <c r="O97" s="30"/>
      <c r="P97" s="63"/>
    </row>
    <row r="98" spans="14:16" ht="12.95" customHeight="1" x14ac:dyDescent="0.2">
      <c r="N98" s="30"/>
      <c r="O98" s="20"/>
      <c r="P98" s="63"/>
    </row>
    <row r="99" spans="14:16" ht="12.95" customHeight="1" x14ac:dyDescent="0.2">
      <c r="N99" s="30"/>
      <c r="O99" s="30"/>
      <c r="P99" s="63"/>
    </row>
    <row r="100" spans="14:16" ht="12.95" customHeight="1" x14ac:dyDescent="0.2">
      <c r="N100" s="30"/>
      <c r="O100" s="30"/>
      <c r="P100" s="63"/>
    </row>
    <row r="101" spans="14:16" ht="12.95" customHeight="1" x14ac:dyDescent="0.2">
      <c r="N101" s="30"/>
      <c r="O101" s="30"/>
      <c r="P101" s="63"/>
    </row>
    <row r="102" spans="14:16" ht="12.95" customHeight="1" x14ac:dyDescent="0.2">
      <c r="N102" s="30"/>
      <c r="O102" s="30"/>
      <c r="P102" s="63"/>
    </row>
    <row r="103" spans="14:16" ht="12.95" customHeight="1" x14ac:dyDescent="0.2">
      <c r="N103" s="20"/>
      <c r="O103" s="30"/>
      <c r="P103" s="63"/>
    </row>
    <row r="104" spans="14:16" ht="12.95" customHeight="1" x14ac:dyDescent="0.2">
      <c r="N104" s="20"/>
      <c r="O104" s="20"/>
      <c r="P104" s="63"/>
    </row>
    <row r="105" spans="14:16" ht="12.95" customHeight="1" x14ac:dyDescent="0.2">
      <c r="N105" s="30"/>
      <c r="O105" s="20"/>
      <c r="P105" s="63"/>
    </row>
    <row r="106" spans="14:16" ht="12.95" customHeight="1" x14ac:dyDescent="0.2">
      <c r="N106" s="30"/>
      <c r="O106" s="30"/>
      <c r="P106" s="63"/>
    </row>
    <row r="107" spans="14:16" ht="12.95" customHeight="1" x14ac:dyDescent="0.2">
      <c r="N107" s="30"/>
      <c r="O107" s="30"/>
      <c r="P107" s="63"/>
    </row>
    <row r="108" spans="14:16" ht="12.95" customHeight="1" x14ac:dyDescent="0.2">
      <c r="O108" s="30"/>
      <c r="P108" s="63"/>
    </row>
  </sheetData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Q81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33" customWidth="1"/>
    <col min="2" max="2" width="10.33203125" style="33" customWidth="1"/>
    <col min="3" max="3" width="10.83203125" style="33" customWidth="1"/>
    <col min="4" max="4" width="13.83203125" style="33" customWidth="1"/>
    <col min="5" max="5" width="14.1640625" style="33" customWidth="1"/>
    <col min="6" max="6" width="10.33203125" style="33" customWidth="1"/>
    <col min="7" max="7" width="11.5" style="33" customWidth="1"/>
    <col min="8" max="9" width="17.83203125" style="33" customWidth="1"/>
    <col min="10" max="16384" width="9.33203125" style="33"/>
  </cols>
  <sheetData>
    <row r="2" spans="2:5" ht="12.95" customHeight="1" x14ac:dyDescent="0.25">
      <c r="B2" s="29" t="s">
        <v>77</v>
      </c>
      <c r="C2" s="28"/>
      <c r="D2" s="42"/>
      <c r="E2" s="42"/>
    </row>
    <row r="3" spans="2:5" ht="12.95" customHeight="1" x14ac:dyDescent="0.2">
      <c r="B3" s="35"/>
      <c r="C3" s="42"/>
      <c r="D3" s="42"/>
      <c r="E3" s="42"/>
    </row>
    <row r="4" spans="2:5" ht="22.5" customHeight="1" x14ac:dyDescent="0.2">
      <c r="B4" s="69" t="s">
        <v>53</v>
      </c>
      <c r="C4" s="69"/>
      <c r="D4" s="69" t="s">
        <v>54</v>
      </c>
      <c r="E4" s="69"/>
    </row>
    <row r="5" spans="2:5" ht="22.5" x14ac:dyDescent="0.2">
      <c r="B5" s="36" t="s">
        <v>0</v>
      </c>
      <c r="C5" s="36" t="s">
        <v>1</v>
      </c>
      <c r="D5" s="36" t="s">
        <v>55</v>
      </c>
      <c r="E5" s="36" t="s">
        <v>61</v>
      </c>
    </row>
    <row r="6" spans="2:5" ht="12.95" customHeight="1" x14ac:dyDescent="0.2">
      <c r="B6" s="30" t="s">
        <v>2</v>
      </c>
      <c r="C6" s="30" t="s">
        <v>16</v>
      </c>
      <c r="D6" s="39">
        <v>416845</v>
      </c>
      <c r="E6" s="39">
        <v>240334</v>
      </c>
    </row>
    <row r="7" spans="2:5" ht="12.95" customHeight="1" x14ac:dyDescent="0.2">
      <c r="B7" s="30" t="s">
        <v>3</v>
      </c>
      <c r="C7" s="30" t="s">
        <v>17</v>
      </c>
      <c r="D7" s="39">
        <v>469090</v>
      </c>
      <c r="E7" s="39">
        <v>304885</v>
      </c>
    </row>
    <row r="8" spans="2:5" ht="12.95" customHeight="1" x14ac:dyDescent="0.2">
      <c r="B8" s="30" t="s">
        <v>4</v>
      </c>
      <c r="C8" s="30" t="s">
        <v>18</v>
      </c>
      <c r="D8" s="39">
        <v>263050</v>
      </c>
      <c r="E8" s="39">
        <v>9787</v>
      </c>
    </row>
    <row r="9" spans="2:5" ht="12.95" customHeight="1" x14ac:dyDescent="0.2">
      <c r="B9" s="30" t="s">
        <v>5</v>
      </c>
      <c r="C9" s="30" t="s">
        <v>19</v>
      </c>
      <c r="D9" s="39">
        <v>1100</v>
      </c>
      <c r="E9" s="39">
        <v>103</v>
      </c>
    </row>
    <row r="10" spans="2:5" ht="12.95" customHeight="1" x14ac:dyDescent="0.2">
      <c r="B10" s="30" t="s">
        <v>6</v>
      </c>
      <c r="C10" s="30" t="s">
        <v>20</v>
      </c>
      <c r="D10" s="39">
        <v>160398922</v>
      </c>
      <c r="E10" s="39">
        <v>371273</v>
      </c>
    </row>
    <row r="11" spans="2:5" ht="12.95" customHeight="1" x14ac:dyDescent="0.2">
      <c r="B11" s="30" t="s">
        <v>7</v>
      </c>
      <c r="C11" s="30" t="s">
        <v>21</v>
      </c>
      <c r="D11" s="39">
        <v>1669100</v>
      </c>
      <c r="E11" s="39">
        <v>9712</v>
      </c>
    </row>
    <row r="12" spans="2:5" ht="12.95" customHeight="1" x14ac:dyDescent="0.2">
      <c r="B12" s="30" t="s">
        <v>8</v>
      </c>
      <c r="C12" s="30" t="s">
        <v>22</v>
      </c>
      <c r="D12" s="39">
        <v>17600</v>
      </c>
      <c r="E12" s="39">
        <v>1040</v>
      </c>
    </row>
    <row r="13" spans="2:5" ht="12.95" customHeight="1" x14ac:dyDescent="0.2">
      <c r="B13" s="30" t="s">
        <v>35</v>
      </c>
      <c r="C13" s="30" t="s">
        <v>36</v>
      </c>
      <c r="D13" s="39">
        <v>82350</v>
      </c>
      <c r="E13" s="39">
        <v>546</v>
      </c>
    </row>
    <row r="14" spans="2:5" ht="12.95" customHeight="1" x14ac:dyDescent="0.2">
      <c r="B14" s="30" t="s">
        <v>9</v>
      </c>
      <c r="C14" s="30" t="s">
        <v>23</v>
      </c>
      <c r="D14" s="39">
        <v>17130</v>
      </c>
      <c r="E14" s="39">
        <v>1053</v>
      </c>
    </row>
    <row r="15" spans="2:5" ht="12.95" customHeight="1" x14ac:dyDescent="0.2">
      <c r="B15" s="30" t="s">
        <v>10</v>
      </c>
      <c r="C15" s="30" t="s">
        <v>24</v>
      </c>
      <c r="D15" s="39">
        <v>2478000</v>
      </c>
      <c r="E15" s="39">
        <v>2562628</v>
      </c>
    </row>
    <row r="16" spans="2:5" ht="12.95" customHeight="1" x14ac:dyDescent="0.2">
      <c r="B16" s="30" t="s">
        <v>11</v>
      </c>
      <c r="C16" s="30" t="s">
        <v>25</v>
      </c>
      <c r="D16" s="39">
        <v>334565</v>
      </c>
      <c r="E16" s="39">
        <v>385271</v>
      </c>
    </row>
    <row r="17" spans="2:17" ht="12.95" customHeight="1" x14ac:dyDescent="0.2">
      <c r="B17" s="30" t="s">
        <v>12</v>
      </c>
      <c r="C17" s="30" t="s">
        <v>26</v>
      </c>
      <c r="D17" s="39">
        <v>10110409</v>
      </c>
      <c r="E17" s="39">
        <v>9552161</v>
      </c>
    </row>
    <row r="18" spans="2:17" ht="12.95" customHeight="1" x14ac:dyDescent="0.2">
      <c r="B18" s="30" t="s">
        <v>13</v>
      </c>
      <c r="C18" s="30" t="s">
        <v>27</v>
      </c>
      <c r="D18" s="39">
        <v>2122652</v>
      </c>
      <c r="E18" s="39">
        <v>15119</v>
      </c>
    </row>
    <row r="19" spans="2:17" ht="12.95" customHeight="1" x14ac:dyDescent="0.2">
      <c r="B19" s="30" t="s">
        <v>37</v>
      </c>
      <c r="C19" s="30" t="s">
        <v>38</v>
      </c>
      <c r="D19" s="39">
        <v>2600</v>
      </c>
      <c r="E19" s="39">
        <v>403</v>
      </c>
    </row>
    <row r="20" spans="2:17" ht="12.95" customHeight="1" x14ac:dyDescent="0.2">
      <c r="B20" s="30" t="s">
        <v>39</v>
      </c>
      <c r="C20" s="30" t="s">
        <v>40</v>
      </c>
      <c r="D20" s="39">
        <v>0</v>
      </c>
      <c r="E20" s="39">
        <v>0</v>
      </c>
    </row>
    <row r="21" spans="2:17" ht="12.95" customHeight="1" x14ac:dyDescent="0.2">
      <c r="B21" s="30" t="s">
        <v>14</v>
      </c>
      <c r="C21" s="30" t="s">
        <v>28</v>
      </c>
      <c r="D21" s="39">
        <v>1587555</v>
      </c>
      <c r="E21" s="39">
        <v>794824</v>
      </c>
      <c r="H21" s="14"/>
    </row>
    <row r="22" spans="2:17" ht="12.95" customHeight="1" x14ac:dyDescent="0.2">
      <c r="B22" s="30" t="s">
        <v>15</v>
      </c>
      <c r="C22" s="30" t="s">
        <v>29</v>
      </c>
      <c r="D22" s="39">
        <v>64130</v>
      </c>
      <c r="E22" s="39">
        <v>13361</v>
      </c>
      <c r="H22" s="14"/>
    </row>
    <row r="23" spans="2:17" ht="12.95" customHeight="1" x14ac:dyDescent="0.2">
      <c r="B23" s="65" t="s">
        <v>63</v>
      </c>
      <c r="C23" s="30" t="s">
        <v>64</v>
      </c>
      <c r="D23" s="39"/>
      <c r="E23" s="39">
        <v>7458</v>
      </c>
      <c r="H23" s="14"/>
      <c r="I23" s="14"/>
    </row>
    <row r="24" spans="2:17" s="27" customFormat="1" ht="12.95" customHeight="1" x14ac:dyDescent="0.2">
      <c r="B24" s="15" t="s">
        <v>30</v>
      </c>
      <c r="C24" s="10"/>
      <c r="D24" s="10"/>
      <c r="E24" s="16">
        <f>SUM(E6:E23)</f>
        <v>14269958</v>
      </c>
      <c r="H24" s="21"/>
      <c r="I24" s="21"/>
    </row>
    <row r="25" spans="2:17" ht="12.95" customHeight="1" x14ac:dyDescent="0.2">
      <c r="B25" s="17" t="s">
        <v>65</v>
      </c>
      <c r="C25" s="6"/>
      <c r="D25" s="18"/>
      <c r="E25" s="9">
        <f>+E24/1000000</f>
        <v>14.269958000000001</v>
      </c>
      <c r="I25" s="14"/>
    </row>
    <row r="26" spans="2:17" ht="12.95" customHeight="1" x14ac:dyDescent="0.2">
      <c r="B26" s="34"/>
      <c r="D26" s="31"/>
      <c r="E26" s="31"/>
    </row>
    <row r="27" spans="2:17" ht="12.95" customHeight="1" x14ac:dyDescent="0.2">
      <c r="B27" s="34"/>
      <c r="D27" s="31"/>
      <c r="E27" s="31"/>
    </row>
    <row r="28" spans="2:17" ht="12.95" customHeight="1" x14ac:dyDescent="0.2">
      <c r="B28" s="40" t="s">
        <v>78</v>
      </c>
      <c r="C28" s="42"/>
      <c r="D28" s="42"/>
      <c r="E28" s="42"/>
    </row>
    <row r="29" spans="2:17" ht="12.95" customHeight="1" x14ac:dyDescent="0.2">
      <c r="B29" s="32"/>
      <c r="C29" s="42"/>
      <c r="D29" s="42"/>
      <c r="E29" s="42"/>
      <c r="Q29" s="22"/>
    </row>
    <row r="30" spans="2:17" ht="22.5" customHeight="1" x14ac:dyDescent="0.2">
      <c r="B30" s="69" t="s">
        <v>53</v>
      </c>
      <c r="C30" s="69"/>
      <c r="D30" s="69" t="s">
        <v>56</v>
      </c>
      <c r="E30" s="69"/>
      <c r="Q30" s="22"/>
    </row>
    <row r="31" spans="2:17" ht="22.5" x14ac:dyDescent="0.2">
      <c r="B31" s="36" t="s">
        <v>0</v>
      </c>
      <c r="C31" s="36" t="s">
        <v>1</v>
      </c>
      <c r="D31" s="36" t="s">
        <v>55</v>
      </c>
      <c r="E31" s="36" t="s">
        <v>61</v>
      </c>
      <c r="Q31" s="22"/>
    </row>
    <row r="32" spans="2:17" ht="12.95" customHeight="1" x14ac:dyDescent="0.2">
      <c r="B32" s="30" t="s">
        <v>2</v>
      </c>
      <c r="C32" s="30" t="s">
        <v>16</v>
      </c>
      <c r="D32" s="39">
        <v>22610</v>
      </c>
      <c r="E32" s="39">
        <v>13683</v>
      </c>
      <c r="Q32" s="22"/>
    </row>
    <row r="33" spans="2:17" ht="12.95" customHeight="1" x14ac:dyDescent="0.2">
      <c r="B33" s="30">
        <v>124</v>
      </c>
      <c r="C33" s="30" t="s">
        <v>17</v>
      </c>
      <c r="D33" s="39">
        <v>32555</v>
      </c>
      <c r="E33" s="39">
        <v>22246</v>
      </c>
      <c r="Q33" s="22"/>
    </row>
    <row r="34" spans="2:17" ht="12.95" customHeight="1" x14ac:dyDescent="0.2">
      <c r="B34" s="30" t="s">
        <v>4</v>
      </c>
      <c r="C34" s="30" t="s">
        <v>18</v>
      </c>
      <c r="D34" s="39">
        <v>115750</v>
      </c>
      <c r="E34" s="39">
        <v>4942</v>
      </c>
    </row>
    <row r="35" spans="2:17" ht="12.95" customHeight="1" x14ac:dyDescent="0.2">
      <c r="B35" s="30" t="s">
        <v>5</v>
      </c>
      <c r="C35" s="30" t="s">
        <v>19</v>
      </c>
      <c r="D35" s="39">
        <v>1300</v>
      </c>
      <c r="E35" s="39">
        <v>180</v>
      </c>
    </row>
    <row r="36" spans="2:17" ht="12.95" customHeight="1" x14ac:dyDescent="0.2">
      <c r="B36" s="30" t="s">
        <v>6</v>
      </c>
      <c r="C36" s="30" t="s">
        <v>20</v>
      </c>
      <c r="D36" s="39">
        <v>146606272</v>
      </c>
      <c r="E36" s="39">
        <v>348218</v>
      </c>
    </row>
    <row r="37" spans="2:17" ht="12.95" customHeight="1" x14ac:dyDescent="0.2">
      <c r="B37" s="30" t="s">
        <v>7</v>
      </c>
      <c r="C37" s="30" t="s">
        <v>21</v>
      </c>
      <c r="D37" s="39">
        <v>1067100</v>
      </c>
      <c r="E37" s="39">
        <v>6918</v>
      </c>
    </row>
    <row r="38" spans="2:17" ht="12.95" customHeight="1" x14ac:dyDescent="0.2">
      <c r="B38" s="30" t="s">
        <v>8</v>
      </c>
      <c r="C38" s="30" t="s">
        <v>22</v>
      </c>
      <c r="D38" s="39">
        <v>150</v>
      </c>
      <c r="E38" s="39">
        <v>13</v>
      </c>
    </row>
    <row r="39" spans="2:17" ht="12.95" customHeight="1" x14ac:dyDescent="0.2">
      <c r="B39" s="30" t="s">
        <v>35</v>
      </c>
      <c r="C39" s="30" t="s">
        <v>36</v>
      </c>
      <c r="D39" s="39">
        <v>20260</v>
      </c>
      <c r="E39" s="39">
        <v>266</v>
      </c>
    </row>
    <row r="40" spans="2:17" ht="12.95" customHeight="1" x14ac:dyDescent="0.2">
      <c r="B40" s="30" t="s">
        <v>9</v>
      </c>
      <c r="C40" s="30" t="s">
        <v>23</v>
      </c>
      <c r="D40" s="39">
        <v>6610</v>
      </c>
      <c r="E40" s="39">
        <v>589</v>
      </c>
    </row>
    <row r="41" spans="2:17" ht="12.95" customHeight="1" x14ac:dyDescent="0.2">
      <c r="B41" s="30" t="s">
        <v>10</v>
      </c>
      <c r="C41" s="30" t="s">
        <v>24</v>
      </c>
      <c r="D41" s="39">
        <v>400350</v>
      </c>
      <c r="E41" s="39">
        <v>431541</v>
      </c>
    </row>
    <row r="42" spans="2:17" ht="12.95" customHeight="1" x14ac:dyDescent="0.2">
      <c r="B42" s="30" t="s">
        <v>11</v>
      </c>
      <c r="C42" s="30" t="s">
        <v>25</v>
      </c>
      <c r="D42" s="39">
        <v>202560</v>
      </c>
      <c r="E42" s="39">
        <v>246929</v>
      </c>
    </row>
    <row r="43" spans="2:17" ht="12.95" customHeight="1" x14ac:dyDescent="0.2">
      <c r="B43" s="30" t="s">
        <v>12</v>
      </c>
      <c r="C43" s="30" t="s">
        <v>26</v>
      </c>
      <c r="D43" s="39">
        <v>1007520</v>
      </c>
      <c r="E43" s="39">
        <v>986883</v>
      </c>
    </row>
    <row r="44" spans="2:17" ht="12.95" customHeight="1" x14ac:dyDescent="0.2">
      <c r="B44" s="30" t="s">
        <v>13</v>
      </c>
      <c r="C44" s="30" t="s">
        <v>27</v>
      </c>
      <c r="D44" s="39">
        <v>1371032</v>
      </c>
      <c r="E44" s="39">
        <v>12397</v>
      </c>
    </row>
    <row r="45" spans="2:17" ht="12.95" customHeight="1" x14ac:dyDescent="0.2">
      <c r="B45" s="30" t="s">
        <v>37</v>
      </c>
      <c r="C45" s="30" t="s">
        <v>38</v>
      </c>
      <c r="D45" s="39">
        <v>2005</v>
      </c>
      <c r="E45" s="39">
        <v>407</v>
      </c>
    </row>
    <row r="46" spans="2:17" ht="12.95" customHeight="1" x14ac:dyDescent="0.2">
      <c r="B46" s="20" t="s">
        <v>39</v>
      </c>
      <c r="C46" s="20" t="s">
        <v>40</v>
      </c>
      <c r="D46" s="39">
        <v>100</v>
      </c>
      <c r="E46" s="39">
        <v>53</v>
      </c>
    </row>
    <row r="47" spans="2:17" ht="12.95" customHeight="1" x14ac:dyDescent="0.2">
      <c r="B47" s="30" t="s">
        <v>14</v>
      </c>
      <c r="C47" s="30" t="s">
        <v>28</v>
      </c>
      <c r="D47" s="39">
        <v>1291835</v>
      </c>
      <c r="E47" s="39">
        <v>673448</v>
      </c>
    </row>
    <row r="48" spans="2:17" ht="12.95" customHeight="1" x14ac:dyDescent="0.2">
      <c r="B48" s="30" t="s">
        <v>15</v>
      </c>
      <c r="C48" s="30" t="s">
        <v>29</v>
      </c>
      <c r="D48" s="39">
        <v>54580</v>
      </c>
      <c r="E48" s="39">
        <v>13676</v>
      </c>
    </row>
    <row r="49" spans="2:5" ht="12.95" customHeight="1" x14ac:dyDescent="0.2">
      <c r="B49" s="65" t="s">
        <v>63</v>
      </c>
      <c r="C49" s="30" t="s">
        <v>64</v>
      </c>
      <c r="D49" s="39"/>
      <c r="E49" s="39">
        <v>7868</v>
      </c>
    </row>
    <row r="50" spans="2:5" s="27" customFormat="1" ht="12.95" customHeight="1" x14ac:dyDescent="0.2">
      <c r="B50" s="10" t="s">
        <v>30</v>
      </c>
      <c r="C50" s="10"/>
      <c r="D50" s="16"/>
      <c r="E50" s="16">
        <f>SUM(E32:E49)</f>
        <v>2770257</v>
      </c>
    </row>
    <row r="51" spans="2:5" ht="12.95" customHeight="1" x14ac:dyDescent="0.2">
      <c r="B51" s="17" t="s">
        <v>65</v>
      </c>
      <c r="C51" s="6"/>
      <c r="D51" s="18"/>
      <c r="E51" s="9">
        <f>+E50/1000000</f>
        <v>2.770257</v>
      </c>
    </row>
    <row r="52" spans="2:5" ht="12.95" customHeight="1" x14ac:dyDescent="0.2">
      <c r="B52" s="34"/>
      <c r="D52" s="31"/>
      <c r="E52" s="31"/>
    </row>
    <row r="53" spans="2:5" ht="12.95" customHeight="1" x14ac:dyDescent="0.2">
      <c r="B53" s="34"/>
      <c r="D53" s="31"/>
      <c r="E53" s="31"/>
    </row>
    <row r="54" spans="2:5" ht="12.95" customHeight="1" x14ac:dyDescent="0.2">
      <c r="B54" s="37" t="s">
        <v>70</v>
      </c>
      <c r="C54" s="42"/>
      <c r="D54" s="42"/>
      <c r="E54" s="42"/>
    </row>
    <row r="55" spans="2:5" ht="12.95" customHeight="1" x14ac:dyDescent="0.2">
      <c r="B55" s="35"/>
      <c r="C55" s="42"/>
      <c r="D55" s="42"/>
      <c r="E55" s="42"/>
    </row>
    <row r="56" spans="2:5" ht="22.5" customHeight="1" x14ac:dyDescent="0.2">
      <c r="B56" s="69" t="s">
        <v>53</v>
      </c>
      <c r="C56" s="69"/>
      <c r="D56" s="69" t="s">
        <v>54</v>
      </c>
      <c r="E56" s="69"/>
    </row>
    <row r="57" spans="2:5" ht="22.5" x14ac:dyDescent="0.2">
      <c r="B57" s="36" t="s">
        <v>0</v>
      </c>
      <c r="C57" s="36" t="s">
        <v>1</v>
      </c>
      <c r="D57" s="36" t="s">
        <v>55</v>
      </c>
      <c r="E57" s="36" t="s">
        <v>61</v>
      </c>
    </row>
    <row r="58" spans="2:5" ht="12.95" customHeight="1" x14ac:dyDescent="0.2">
      <c r="B58" s="30" t="s">
        <v>2</v>
      </c>
      <c r="C58" s="30" t="s">
        <v>16</v>
      </c>
      <c r="D58" s="39">
        <v>0</v>
      </c>
      <c r="E58" s="39">
        <v>0</v>
      </c>
    </row>
    <row r="59" spans="2:5" ht="12.95" customHeight="1" x14ac:dyDescent="0.2">
      <c r="B59" s="30">
        <v>124</v>
      </c>
      <c r="C59" s="30" t="s">
        <v>17</v>
      </c>
      <c r="D59" s="39">
        <v>0</v>
      </c>
      <c r="E59" s="39">
        <v>0</v>
      </c>
    </row>
    <row r="60" spans="2:5" ht="12.95" customHeight="1" x14ac:dyDescent="0.2">
      <c r="B60" s="30" t="s">
        <v>4</v>
      </c>
      <c r="C60" s="30" t="s">
        <v>18</v>
      </c>
      <c r="D60" s="39">
        <v>0</v>
      </c>
      <c r="E60" s="39">
        <v>0</v>
      </c>
    </row>
    <row r="61" spans="2:5" ht="12.95" customHeight="1" x14ac:dyDescent="0.2">
      <c r="B61" s="30" t="s">
        <v>5</v>
      </c>
      <c r="C61" s="30" t="s">
        <v>19</v>
      </c>
      <c r="D61" s="39">
        <v>0</v>
      </c>
      <c r="E61" s="39">
        <v>0</v>
      </c>
    </row>
    <row r="62" spans="2:5" ht="12.95" customHeight="1" x14ac:dyDescent="0.2">
      <c r="B62" s="30" t="s">
        <v>6</v>
      </c>
      <c r="C62" s="30" t="s">
        <v>20</v>
      </c>
      <c r="D62" s="39">
        <v>0</v>
      </c>
      <c r="E62" s="39">
        <v>0</v>
      </c>
    </row>
    <row r="63" spans="2:5" ht="12.95" customHeight="1" x14ac:dyDescent="0.2">
      <c r="B63" s="30" t="s">
        <v>7</v>
      </c>
      <c r="C63" s="30" t="s">
        <v>21</v>
      </c>
      <c r="D63" s="39">
        <v>0</v>
      </c>
      <c r="E63" s="39">
        <v>0</v>
      </c>
    </row>
    <row r="64" spans="2:5" ht="12.95" customHeight="1" x14ac:dyDescent="0.2">
      <c r="B64" s="30" t="s">
        <v>8</v>
      </c>
      <c r="C64" s="30" t="s">
        <v>22</v>
      </c>
      <c r="D64" s="39">
        <v>0</v>
      </c>
      <c r="E64" s="39">
        <v>0</v>
      </c>
    </row>
    <row r="65" spans="2:5" ht="12.95" customHeight="1" x14ac:dyDescent="0.2">
      <c r="B65" s="30" t="s">
        <v>9</v>
      </c>
      <c r="C65" s="30" t="s">
        <v>23</v>
      </c>
      <c r="D65" s="39">
        <v>0</v>
      </c>
      <c r="E65" s="39">
        <v>0</v>
      </c>
    </row>
    <row r="66" spans="2:5" ht="12.95" customHeight="1" x14ac:dyDescent="0.2">
      <c r="B66" s="30" t="s">
        <v>10</v>
      </c>
      <c r="C66" s="30" t="s">
        <v>24</v>
      </c>
      <c r="D66" s="39">
        <v>0</v>
      </c>
      <c r="E66" s="39">
        <v>0</v>
      </c>
    </row>
    <row r="67" spans="2:5" ht="12.95" customHeight="1" x14ac:dyDescent="0.2">
      <c r="B67" s="30" t="s">
        <v>11</v>
      </c>
      <c r="C67" s="30" t="s">
        <v>25</v>
      </c>
      <c r="D67" s="39">
        <v>0</v>
      </c>
      <c r="E67" s="39">
        <v>0</v>
      </c>
    </row>
    <row r="68" spans="2:5" ht="12.95" customHeight="1" x14ac:dyDescent="0.2">
      <c r="B68" s="30" t="s">
        <v>12</v>
      </c>
      <c r="C68" s="30" t="s">
        <v>26</v>
      </c>
      <c r="D68" s="39">
        <v>0</v>
      </c>
      <c r="E68" s="39">
        <v>0</v>
      </c>
    </row>
    <row r="69" spans="2:5" ht="12.95" customHeight="1" x14ac:dyDescent="0.2">
      <c r="B69" s="30" t="s">
        <v>13</v>
      </c>
      <c r="C69" s="30" t="s">
        <v>27</v>
      </c>
      <c r="D69" s="39">
        <v>0</v>
      </c>
      <c r="E69" s="39">
        <v>0</v>
      </c>
    </row>
    <row r="70" spans="2:5" ht="12.95" customHeight="1" x14ac:dyDescent="0.2">
      <c r="B70" s="30" t="s">
        <v>14</v>
      </c>
      <c r="C70" s="30" t="s">
        <v>28</v>
      </c>
      <c r="D70" s="39">
        <v>0</v>
      </c>
      <c r="E70" s="39">
        <v>0</v>
      </c>
    </row>
    <row r="71" spans="2:5" ht="12.95" customHeight="1" x14ac:dyDescent="0.2">
      <c r="B71" s="30" t="s">
        <v>15</v>
      </c>
      <c r="C71" s="30" t="s">
        <v>29</v>
      </c>
      <c r="D71" s="39">
        <v>0</v>
      </c>
      <c r="E71" s="39">
        <v>0</v>
      </c>
    </row>
    <row r="72" spans="2:5" ht="12.95" customHeight="1" x14ac:dyDescent="0.2">
      <c r="B72" s="65" t="s">
        <v>63</v>
      </c>
      <c r="C72" s="30" t="s">
        <v>64</v>
      </c>
      <c r="D72" s="39"/>
      <c r="E72" s="39">
        <v>0</v>
      </c>
    </row>
    <row r="73" spans="2:5" s="27" customFormat="1" ht="12.95" customHeight="1" x14ac:dyDescent="0.2">
      <c r="B73" s="10" t="s">
        <v>30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65</v>
      </c>
      <c r="C74" s="6"/>
      <c r="D74" s="18"/>
      <c r="E74" s="9">
        <f>+E73/1000000</f>
        <v>0</v>
      </c>
    </row>
    <row r="75" spans="2:5" ht="12.95" customHeight="1" x14ac:dyDescent="0.2">
      <c r="B75" s="34"/>
      <c r="D75" s="39"/>
      <c r="E75" s="39"/>
    </row>
    <row r="76" spans="2:5" ht="12.95" customHeight="1" x14ac:dyDescent="0.2">
      <c r="B76" s="34"/>
      <c r="D76" s="39"/>
      <c r="E76" s="39"/>
    </row>
    <row r="77" spans="2:5" ht="12.95" customHeight="1" x14ac:dyDescent="0.2">
      <c r="B77" s="40" t="s">
        <v>71</v>
      </c>
      <c r="C77" s="42"/>
      <c r="D77" s="39"/>
      <c r="E77" s="39"/>
    </row>
    <row r="78" spans="2:5" ht="12.95" customHeight="1" x14ac:dyDescent="0.2">
      <c r="B78" s="41" t="s">
        <v>66</v>
      </c>
      <c r="C78" s="42"/>
      <c r="D78" s="39"/>
      <c r="E78" s="39"/>
    </row>
    <row r="79" spans="2:5" ht="12.95" customHeight="1" x14ac:dyDescent="0.2">
      <c r="B79" s="68"/>
      <c r="C79" s="68"/>
      <c r="D79" s="68"/>
      <c r="E79" s="68"/>
    </row>
    <row r="80" spans="2:5" ht="12.95" customHeight="1" x14ac:dyDescent="0.2">
      <c r="B80" s="33" t="s">
        <v>33</v>
      </c>
      <c r="E80" s="14">
        <f>+E25+E74</f>
        <v>14.269958000000001</v>
      </c>
    </row>
    <row r="81" spans="2:5" ht="12.95" customHeight="1" x14ac:dyDescent="0.2">
      <c r="B81" s="11" t="s">
        <v>34</v>
      </c>
      <c r="C81" s="11"/>
      <c r="D81" s="11"/>
      <c r="E81" s="19">
        <f>+E51</f>
        <v>2.770257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0866141732283472" right="0.70866141732283472" top="0.74803149606299213" bottom="0.74803149606299213" header="0.31496062992125984" footer="0.31496062992125984"/>
  <pageSetup paperSize="9" scale="73" orientation="portrait" horizontalDpi="300" verticalDpi="300" r:id="rId1"/>
  <ignoredErrors>
    <ignoredError sqref="B6:B7 B8:B21 B32:B47 B58:B70 B22:C22 B48:C48 B71:C7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5CB66-9108-43A9-90F4-21201F274704}">
  <sheetPr>
    <pageSetUpPr fitToPage="1"/>
  </sheetPr>
  <dimension ref="B2:Q81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33" customWidth="1"/>
    <col min="2" max="2" width="10.33203125" style="33" customWidth="1"/>
    <col min="3" max="3" width="10.83203125" style="33" customWidth="1"/>
    <col min="4" max="4" width="13.83203125" style="33" customWidth="1"/>
    <col min="5" max="5" width="14.1640625" style="33" customWidth="1"/>
    <col min="6" max="6" width="10.33203125" style="33" customWidth="1"/>
    <col min="7" max="7" width="11.5" style="33" customWidth="1"/>
    <col min="8" max="9" width="17.83203125" style="33" customWidth="1"/>
    <col min="10" max="16384" width="9.33203125" style="33"/>
  </cols>
  <sheetData>
    <row r="2" spans="2:5" ht="12.95" customHeight="1" x14ac:dyDescent="0.25">
      <c r="B2" s="29" t="s">
        <v>79</v>
      </c>
      <c r="C2" s="28"/>
      <c r="D2" s="42"/>
      <c r="E2" s="42"/>
    </row>
    <row r="3" spans="2:5" ht="12.95" customHeight="1" x14ac:dyDescent="0.2">
      <c r="B3" s="35"/>
      <c r="C3" s="42"/>
      <c r="D3" s="42"/>
      <c r="E3" s="42"/>
    </row>
    <row r="4" spans="2:5" ht="22.5" customHeight="1" x14ac:dyDescent="0.2">
      <c r="B4" s="69" t="s">
        <v>53</v>
      </c>
      <c r="C4" s="69"/>
      <c r="D4" s="69" t="s">
        <v>54</v>
      </c>
      <c r="E4" s="69"/>
    </row>
    <row r="5" spans="2:5" ht="22.5" x14ac:dyDescent="0.2">
      <c r="B5" s="36" t="s">
        <v>0</v>
      </c>
      <c r="C5" s="36" t="s">
        <v>1</v>
      </c>
      <c r="D5" s="36" t="s">
        <v>55</v>
      </c>
      <c r="E5" s="36" t="s">
        <v>61</v>
      </c>
    </row>
    <row r="6" spans="2:5" ht="12.95" customHeight="1" x14ac:dyDescent="0.2">
      <c r="B6" s="30" t="s">
        <v>2</v>
      </c>
      <c r="C6" s="30" t="s">
        <v>16</v>
      </c>
      <c r="D6" s="39">
        <v>301720</v>
      </c>
      <c r="E6" s="39">
        <v>174530</v>
      </c>
    </row>
    <row r="7" spans="2:5" ht="12.95" customHeight="1" x14ac:dyDescent="0.2">
      <c r="B7" s="30" t="s">
        <v>3</v>
      </c>
      <c r="C7" s="30" t="s">
        <v>17</v>
      </c>
      <c r="D7" s="39">
        <v>354290</v>
      </c>
      <c r="E7" s="39">
        <v>229825</v>
      </c>
    </row>
    <row r="8" spans="2:5" ht="12.95" customHeight="1" x14ac:dyDescent="0.2">
      <c r="B8" s="30" t="s">
        <v>4</v>
      </c>
      <c r="C8" s="30" t="s">
        <v>18</v>
      </c>
      <c r="D8" s="39">
        <v>1420800</v>
      </c>
      <c r="E8" s="39">
        <v>55265</v>
      </c>
    </row>
    <row r="9" spans="2:5" ht="12.95" customHeight="1" x14ac:dyDescent="0.2">
      <c r="B9" s="30" t="s">
        <v>5</v>
      </c>
      <c r="C9" s="30" t="s">
        <v>19</v>
      </c>
      <c r="D9" s="39">
        <v>6250</v>
      </c>
      <c r="E9" s="39">
        <v>585</v>
      </c>
    </row>
    <row r="10" spans="2:5" ht="12.95" customHeight="1" x14ac:dyDescent="0.2">
      <c r="B10" s="30" t="s">
        <v>6</v>
      </c>
      <c r="C10" s="30" t="s">
        <v>20</v>
      </c>
      <c r="D10" s="39">
        <v>144063800</v>
      </c>
      <c r="E10" s="39">
        <v>340700</v>
      </c>
    </row>
    <row r="11" spans="2:5" ht="12.95" customHeight="1" x14ac:dyDescent="0.2">
      <c r="B11" s="30" t="s">
        <v>7</v>
      </c>
      <c r="C11" s="30" t="s">
        <v>21</v>
      </c>
      <c r="D11" s="39">
        <v>811000</v>
      </c>
      <c r="E11" s="39">
        <v>4615</v>
      </c>
    </row>
    <row r="12" spans="2:5" ht="12.95" customHeight="1" x14ac:dyDescent="0.2">
      <c r="B12" s="30" t="s">
        <v>8</v>
      </c>
      <c r="C12" s="30" t="s">
        <v>22</v>
      </c>
      <c r="D12" s="39">
        <v>18350</v>
      </c>
      <c r="E12" s="39">
        <v>1082</v>
      </c>
    </row>
    <row r="13" spans="2:5" ht="12.95" customHeight="1" x14ac:dyDescent="0.2">
      <c r="B13" s="30" t="s">
        <v>35</v>
      </c>
      <c r="C13" s="30" t="s">
        <v>36</v>
      </c>
      <c r="D13" s="39">
        <v>17520</v>
      </c>
      <c r="E13" s="39">
        <v>117</v>
      </c>
    </row>
    <row r="14" spans="2:5" ht="12.95" customHeight="1" x14ac:dyDescent="0.2">
      <c r="B14" s="30" t="s">
        <v>9</v>
      </c>
      <c r="C14" s="30" t="s">
        <v>23</v>
      </c>
      <c r="D14" s="39">
        <v>19440</v>
      </c>
      <c r="E14" s="39">
        <v>1172</v>
      </c>
    </row>
    <row r="15" spans="2:5" ht="12.95" customHeight="1" x14ac:dyDescent="0.2">
      <c r="B15" s="30" t="s">
        <v>10</v>
      </c>
      <c r="C15" s="30" t="s">
        <v>24</v>
      </c>
      <c r="D15" s="39">
        <v>3240960</v>
      </c>
      <c r="E15" s="39">
        <v>3361794</v>
      </c>
    </row>
    <row r="16" spans="2:5" ht="12.95" customHeight="1" x14ac:dyDescent="0.2">
      <c r="B16" s="30" t="s">
        <v>11</v>
      </c>
      <c r="C16" s="30" t="s">
        <v>25</v>
      </c>
      <c r="D16" s="39">
        <v>376025</v>
      </c>
      <c r="E16" s="39">
        <v>439969</v>
      </c>
    </row>
    <row r="17" spans="2:17" ht="12.95" customHeight="1" x14ac:dyDescent="0.2">
      <c r="B17" s="30" t="s">
        <v>12</v>
      </c>
      <c r="C17" s="30" t="s">
        <v>26</v>
      </c>
      <c r="D17" s="39">
        <v>8937709</v>
      </c>
      <c r="E17" s="39">
        <v>8401244</v>
      </c>
    </row>
    <row r="18" spans="2:17" ht="12.95" customHeight="1" x14ac:dyDescent="0.2">
      <c r="B18" s="30" t="s">
        <v>13</v>
      </c>
      <c r="C18" s="30" t="s">
        <v>27</v>
      </c>
      <c r="D18" s="39">
        <v>1418960</v>
      </c>
      <c r="E18" s="39">
        <v>10156</v>
      </c>
    </row>
    <row r="19" spans="2:17" ht="12.95" customHeight="1" x14ac:dyDescent="0.2">
      <c r="B19" s="30" t="s">
        <v>37</v>
      </c>
      <c r="C19" s="30" t="s">
        <v>38</v>
      </c>
      <c r="D19" s="39">
        <v>8758</v>
      </c>
      <c r="E19" s="39">
        <v>1353</v>
      </c>
    </row>
    <row r="20" spans="2:17" ht="12.95" customHeight="1" x14ac:dyDescent="0.2">
      <c r="B20" s="30" t="s">
        <v>39</v>
      </c>
      <c r="C20" s="30" t="s">
        <v>40</v>
      </c>
      <c r="D20" s="39">
        <v>70</v>
      </c>
      <c r="E20" s="39">
        <v>30</v>
      </c>
    </row>
    <row r="21" spans="2:17" ht="12.95" customHeight="1" x14ac:dyDescent="0.2">
      <c r="B21" s="30" t="s">
        <v>14</v>
      </c>
      <c r="C21" s="30" t="s">
        <v>28</v>
      </c>
      <c r="D21" s="39">
        <v>1400703</v>
      </c>
      <c r="E21" s="39">
        <v>703207</v>
      </c>
      <c r="H21" s="14"/>
    </row>
    <row r="22" spans="2:17" ht="12.95" customHeight="1" x14ac:dyDescent="0.2">
      <c r="B22" s="30" t="s">
        <v>15</v>
      </c>
      <c r="C22" s="30" t="s">
        <v>29</v>
      </c>
      <c r="D22" s="39">
        <v>85590</v>
      </c>
      <c r="E22" s="39">
        <v>18904</v>
      </c>
      <c r="H22" s="14"/>
    </row>
    <row r="23" spans="2:17" ht="12.95" customHeight="1" x14ac:dyDescent="0.2">
      <c r="B23" s="65" t="s">
        <v>63</v>
      </c>
      <c r="C23" s="30" t="s">
        <v>64</v>
      </c>
      <c r="D23" s="39"/>
      <c r="E23" s="39">
        <v>7497</v>
      </c>
      <c r="H23" s="14"/>
      <c r="I23" s="14"/>
    </row>
    <row r="24" spans="2:17" s="27" customFormat="1" ht="12.95" customHeight="1" x14ac:dyDescent="0.2">
      <c r="B24" s="15" t="s">
        <v>30</v>
      </c>
      <c r="C24" s="10"/>
      <c r="D24" s="10"/>
      <c r="E24" s="16">
        <f>SUM(E6:E23)</f>
        <v>13752045</v>
      </c>
      <c r="H24" s="21"/>
      <c r="I24" s="21"/>
    </row>
    <row r="25" spans="2:17" ht="12.95" customHeight="1" x14ac:dyDescent="0.2">
      <c r="B25" s="17" t="s">
        <v>65</v>
      </c>
      <c r="C25" s="6"/>
      <c r="D25" s="18"/>
      <c r="E25" s="9">
        <f>+E24/1000000</f>
        <v>13.752045000000001</v>
      </c>
      <c r="I25" s="14"/>
    </row>
    <row r="26" spans="2:17" ht="12.95" customHeight="1" x14ac:dyDescent="0.2">
      <c r="B26" s="34"/>
      <c r="D26" s="31"/>
      <c r="E26" s="31"/>
    </row>
    <row r="27" spans="2:17" ht="12.95" customHeight="1" x14ac:dyDescent="0.2">
      <c r="B27" s="34"/>
      <c r="D27" s="31"/>
      <c r="E27" s="31"/>
    </row>
    <row r="28" spans="2:17" ht="12.95" customHeight="1" x14ac:dyDescent="0.2">
      <c r="B28" s="40" t="s">
        <v>80</v>
      </c>
      <c r="C28" s="42"/>
      <c r="D28" s="42"/>
      <c r="E28" s="42"/>
    </row>
    <row r="29" spans="2:17" ht="12.95" customHeight="1" x14ac:dyDescent="0.2">
      <c r="B29" s="32"/>
      <c r="C29" s="42"/>
      <c r="D29" s="42"/>
      <c r="E29" s="42"/>
      <c r="Q29" s="22"/>
    </row>
    <row r="30" spans="2:17" ht="22.5" customHeight="1" x14ac:dyDescent="0.2">
      <c r="B30" s="69" t="s">
        <v>53</v>
      </c>
      <c r="C30" s="69"/>
      <c r="D30" s="69" t="s">
        <v>56</v>
      </c>
      <c r="E30" s="69"/>
      <c r="Q30" s="22"/>
    </row>
    <row r="31" spans="2:17" ht="22.5" x14ac:dyDescent="0.2">
      <c r="B31" s="36" t="s">
        <v>0</v>
      </c>
      <c r="C31" s="36" t="s">
        <v>1</v>
      </c>
      <c r="D31" s="36" t="s">
        <v>55</v>
      </c>
      <c r="E31" s="36" t="s">
        <v>61</v>
      </c>
      <c r="Q31" s="22"/>
    </row>
    <row r="32" spans="2:17" ht="12.95" customHeight="1" x14ac:dyDescent="0.2">
      <c r="B32" s="30" t="s">
        <v>2</v>
      </c>
      <c r="C32" s="30" t="s">
        <v>16</v>
      </c>
      <c r="D32" s="39">
        <v>39550</v>
      </c>
      <c r="E32" s="39">
        <v>24107</v>
      </c>
      <c r="Q32" s="22"/>
    </row>
    <row r="33" spans="2:17" ht="12.95" customHeight="1" x14ac:dyDescent="0.2">
      <c r="B33" s="30">
        <v>124</v>
      </c>
      <c r="C33" s="30" t="s">
        <v>17</v>
      </c>
      <c r="D33" s="39">
        <v>54480</v>
      </c>
      <c r="E33" s="39">
        <v>36903</v>
      </c>
      <c r="Q33" s="22"/>
    </row>
    <row r="34" spans="2:17" ht="12.95" customHeight="1" x14ac:dyDescent="0.2">
      <c r="B34" s="30" t="s">
        <v>4</v>
      </c>
      <c r="C34" s="30" t="s">
        <v>18</v>
      </c>
      <c r="D34" s="39">
        <v>385300</v>
      </c>
      <c r="E34" s="39">
        <v>16376</v>
      </c>
    </row>
    <row r="35" spans="2:17" ht="12.95" customHeight="1" x14ac:dyDescent="0.2">
      <c r="B35" s="30" t="s">
        <v>5</v>
      </c>
      <c r="C35" s="30" t="s">
        <v>19</v>
      </c>
      <c r="D35" s="39">
        <v>1400</v>
      </c>
      <c r="E35" s="39">
        <v>194</v>
      </c>
    </row>
    <row r="36" spans="2:17" ht="12.95" customHeight="1" x14ac:dyDescent="0.2">
      <c r="B36" s="30" t="s">
        <v>6</v>
      </c>
      <c r="C36" s="30" t="s">
        <v>20</v>
      </c>
      <c r="D36" s="39">
        <v>130232707</v>
      </c>
      <c r="E36" s="39">
        <v>316134</v>
      </c>
    </row>
    <row r="37" spans="2:17" ht="12.95" customHeight="1" x14ac:dyDescent="0.2">
      <c r="B37" s="30" t="s">
        <v>7</v>
      </c>
      <c r="C37" s="30" t="s">
        <v>21</v>
      </c>
      <c r="D37" s="39">
        <v>676000</v>
      </c>
      <c r="E37" s="39">
        <v>4455</v>
      </c>
    </row>
    <row r="38" spans="2:17" ht="12.95" customHeight="1" x14ac:dyDescent="0.2">
      <c r="B38" s="30" t="s">
        <v>8</v>
      </c>
      <c r="C38" s="30" t="s">
        <v>22</v>
      </c>
      <c r="D38" s="39">
        <v>5400</v>
      </c>
      <c r="E38" s="39">
        <v>464</v>
      </c>
    </row>
    <row r="39" spans="2:17" ht="12.95" customHeight="1" x14ac:dyDescent="0.2">
      <c r="B39" s="30" t="s">
        <v>35</v>
      </c>
      <c r="C39" s="30" t="s">
        <v>36</v>
      </c>
      <c r="D39" s="39">
        <v>100</v>
      </c>
      <c r="E39" s="39">
        <v>1</v>
      </c>
    </row>
    <row r="40" spans="2:17" ht="12.95" customHeight="1" x14ac:dyDescent="0.2">
      <c r="B40" s="30" t="s">
        <v>9</v>
      </c>
      <c r="C40" s="30" t="s">
        <v>23</v>
      </c>
      <c r="D40" s="39">
        <v>10190</v>
      </c>
      <c r="E40" s="39">
        <v>932</v>
      </c>
    </row>
    <row r="41" spans="2:17" ht="12.95" customHeight="1" x14ac:dyDescent="0.2">
      <c r="B41" s="30" t="s">
        <v>10</v>
      </c>
      <c r="C41" s="30" t="s">
        <v>24</v>
      </c>
      <c r="D41" s="39">
        <v>254470</v>
      </c>
      <c r="E41" s="39">
        <v>270997</v>
      </c>
    </row>
    <row r="42" spans="2:17" ht="12.95" customHeight="1" x14ac:dyDescent="0.2">
      <c r="B42" s="30" t="s">
        <v>11</v>
      </c>
      <c r="C42" s="30" t="s">
        <v>25</v>
      </c>
      <c r="D42" s="39">
        <v>149490</v>
      </c>
      <c r="E42" s="39">
        <v>183698</v>
      </c>
    </row>
    <row r="43" spans="2:17" ht="12.95" customHeight="1" x14ac:dyDescent="0.2">
      <c r="B43" s="30" t="s">
        <v>12</v>
      </c>
      <c r="C43" s="30" t="s">
        <v>26</v>
      </c>
      <c r="D43" s="39">
        <v>927158</v>
      </c>
      <c r="E43" s="39">
        <v>900898</v>
      </c>
    </row>
    <row r="44" spans="2:17" ht="12.95" customHeight="1" x14ac:dyDescent="0.2">
      <c r="B44" s="30" t="s">
        <v>13</v>
      </c>
      <c r="C44" s="30" t="s">
        <v>27</v>
      </c>
      <c r="D44" s="39">
        <v>935780</v>
      </c>
      <c r="E44" s="39">
        <v>8515</v>
      </c>
    </row>
    <row r="45" spans="2:17" ht="12.95" customHeight="1" x14ac:dyDescent="0.2">
      <c r="B45" s="30" t="s">
        <v>37</v>
      </c>
      <c r="C45" s="30" t="s">
        <v>38</v>
      </c>
      <c r="D45" s="39">
        <v>779</v>
      </c>
      <c r="E45" s="39">
        <v>157</v>
      </c>
    </row>
    <row r="46" spans="2:17" ht="12.95" customHeight="1" x14ac:dyDescent="0.2">
      <c r="B46" s="20" t="s">
        <v>39</v>
      </c>
      <c r="C46" s="20" t="s">
        <v>40</v>
      </c>
      <c r="D46" s="39">
        <v>10</v>
      </c>
      <c r="E46" s="39">
        <v>5</v>
      </c>
    </row>
    <row r="47" spans="2:17" ht="12.95" customHeight="1" x14ac:dyDescent="0.2">
      <c r="B47" s="30" t="s">
        <v>14</v>
      </c>
      <c r="C47" s="30" t="s">
        <v>28</v>
      </c>
      <c r="D47" s="39">
        <v>1291687</v>
      </c>
      <c r="E47" s="39">
        <v>669052</v>
      </c>
    </row>
    <row r="48" spans="2:17" ht="12.95" customHeight="1" x14ac:dyDescent="0.2">
      <c r="B48" s="30" t="s">
        <v>15</v>
      </c>
      <c r="C48" s="30" t="s">
        <v>29</v>
      </c>
      <c r="D48" s="39">
        <v>44740</v>
      </c>
      <c r="E48" s="39">
        <v>11204</v>
      </c>
    </row>
    <row r="49" spans="2:5" ht="12.95" customHeight="1" x14ac:dyDescent="0.2">
      <c r="B49" s="65" t="s">
        <v>63</v>
      </c>
      <c r="C49" s="30" t="s">
        <v>64</v>
      </c>
      <c r="D49" s="39"/>
      <c r="E49" s="39">
        <v>9460</v>
      </c>
    </row>
    <row r="50" spans="2:5" s="27" customFormat="1" ht="12.95" customHeight="1" x14ac:dyDescent="0.2">
      <c r="B50" s="10" t="s">
        <v>30</v>
      </c>
      <c r="C50" s="10"/>
      <c r="D50" s="16"/>
      <c r="E50" s="16">
        <f>SUM(E32:E49)</f>
        <v>2453552</v>
      </c>
    </row>
    <row r="51" spans="2:5" ht="12.95" customHeight="1" x14ac:dyDescent="0.2">
      <c r="B51" s="17" t="s">
        <v>65</v>
      </c>
      <c r="C51" s="6"/>
      <c r="D51" s="18"/>
      <c r="E51" s="9">
        <f>+E50/1000000</f>
        <v>2.4535520000000002</v>
      </c>
    </row>
    <row r="52" spans="2:5" ht="12.95" customHeight="1" x14ac:dyDescent="0.2">
      <c r="B52" s="34"/>
      <c r="D52" s="31"/>
      <c r="E52" s="31"/>
    </row>
    <row r="53" spans="2:5" ht="12.95" customHeight="1" x14ac:dyDescent="0.2">
      <c r="B53" s="34"/>
      <c r="D53" s="31"/>
      <c r="E53" s="31"/>
    </row>
    <row r="54" spans="2:5" ht="12.95" customHeight="1" x14ac:dyDescent="0.2">
      <c r="B54" s="37" t="s">
        <v>73</v>
      </c>
      <c r="C54" s="42"/>
      <c r="D54" s="42"/>
      <c r="E54" s="42"/>
    </row>
    <row r="55" spans="2:5" ht="12.95" customHeight="1" x14ac:dyDescent="0.2">
      <c r="B55" s="35"/>
      <c r="C55" s="42"/>
      <c r="D55" s="42"/>
      <c r="E55" s="42"/>
    </row>
    <row r="56" spans="2:5" ht="22.5" customHeight="1" x14ac:dyDescent="0.2">
      <c r="B56" s="69" t="s">
        <v>53</v>
      </c>
      <c r="C56" s="69"/>
      <c r="D56" s="69" t="s">
        <v>54</v>
      </c>
      <c r="E56" s="69"/>
    </row>
    <row r="57" spans="2:5" ht="22.5" x14ac:dyDescent="0.2">
      <c r="B57" s="36" t="s">
        <v>0</v>
      </c>
      <c r="C57" s="36" t="s">
        <v>1</v>
      </c>
      <c r="D57" s="36" t="s">
        <v>55</v>
      </c>
      <c r="E57" s="36" t="s">
        <v>61</v>
      </c>
    </row>
    <row r="58" spans="2:5" ht="12.95" customHeight="1" x14ac:dyDescent="0.2">
      <c r="B58" s="30" t="s">
        <v>2</v>
      </c>
      <c r="C58" s="30" t="s">
        <v>16</v>
      </c>
      <c r="D58" s="39">
        <v>0</v>
      </c>
      <c r="E58" s="39">
        <v>0</v>
      </c>
    </row>
    <row r="59" spans="2:5" ht="12.95" customHeight="1" x14ac:dyDescent="0.2">
      <c r="B59" s="30">
        <v>124</v>
      </c>
      <c r="C59" s="30" t="s">
        <v>17</v>
      </c>
      <c r="D59" s="39">
        <v>0</v>
      </c>
      <c r="E59" s="39">
        <v>0</v>
      </c>
    </row>
    <row r="60" spans="2:5" ht="12.95" customHeight="1" x14ac:dyDescent="0.2">
      <c r="B60" s="30" t="s">
        <v>4</v>
      </c>
      <c r="C60" s="30" t="s">
        <v>18</v>
      </c>
      <c r="D60" s="39">
        <v>0</v>
      </c>
      <c r="E60" s="39">
        <v>0</v>
      </c>
    </row>
    <row r="61" spans="2:5" ht="12.95" customHeight="1" x14ac:dyDescent="0.2">
      <c r="B61" s="30" t="s">
        <v>5</v>
      </c>
      <c r="C61" s="30" t="s">
        <v>19</v>
      </c>
      <c r="D61" s="39">
        <v>0</v>
      </c>
      <c r="E61" s="39">
        <v>0</v>
      </c>
    </row>
    <row r="62" spans="2:5" ht="12.95" customHeight="1" x14ac:dyDescent="0.2">
      <c r="B62" s="30" t="s">
        <v>6</v>
      </c>
      <c r="C62" s="30" t="s">
        <v>20</v>
      </c>
      <c r="D62" s="39">
        <v>0</v>
      </c>
      <c r="E62" s="39">
        <v>0</v>
      </c>
    </row>
    <row r="63" spans="2:5" ht="12.95" customHeight="1" x14ac:dyDescent="0.2">
      <c r="B63" s="30" t="s">
        <v>7</v>
      </c>
      <c r="C63" s="30" t="s">
        <v>21</v>
      </c>
      <c r="D63" s="39">
        <v>0</v>
      </c>
      <c r="E63" s="39">
        <v>0</v>
      </c>
    </row>
    <row r="64" spans="2:5" ht="12.95" customHeight="1" x14ac:dyDescent="0.2">
      <c r="B64" s="30" t="s">
        <v>8</v>
      </c>
      <c r="C64" s="30" t="s">
        <v>22</v>
      </c>
      <c r="D64" s="39">
        <v>0</v>
      </c>
      <c r="E64" s="39">
        <v>0</v>
      </c>
    </row>
    <row r="65" spans="2:5" ht="12.95" customHeight="1" x14ac:dyDescent="0.2">
      <c r="B65" s="30" t="s">
        <v>9</v>
      </c>
      <c r="C65" s="30" t="s">
        <v>23</v>
      </c>
      <c r="D65" s="39">
        <v>0</v>
      </c>
      <c r="E65" s="39">
        <v>0</v>
      </c>
    </row>
    <row r="66" spans="2:5" ht="12.95" customHeight="1" x14ac:dyDescent="0.2">
      <c r="B66" s="30" t="s">
        <v>10</v>
      </c>
      <c r="C66" s="30" t="s">
        <v>24</v>
      </c>
      <c r="D66" s="39">
        <v>0</v>
      </c>
      <c r="E66" s="39">
        <v>0</v>
      </c>
    </row>
    <row r="67" spans="2:5" ht="12.95" customHeight="1" x14ac:dyDescent="0.2">
      <c r="B67" s="30" t="s">
        <v>11</v>
      </c>
      <c r="C67" s="30" t="s">
        <v>25</v>
      </c>
      <c r="D67" s="39">
        <v>0</v>
      </c>
      <c r="E67" s="39">
        <v>0</v>
      </c>
    </row>
    <row r="68" spans="2:5" ht="12.95" customHeight="1" x14ac:dyDescent="0.2">
      <c r="B68" s="30" t="s">
        <v>12</v>
      </c>
      <c r="C68" s="30" t="s">
        <v>26</v>
      </c>
      <c r="D68" s="39">
        <v>0</v>
      </c>
      <c r="E68" s="39">
        <v>0</v>
      </c>
    </row>
    <row r="69" spans="2:5" ht="12.95" customHeight="1" x14ac:dyDescent="0.2">
      <c r="B69" s="30" t="s">
        <v>13</v>
      </c>
      <c r="C69" s="30" t="s">
        <v>27</v>
      </c>
      <c r="D69" s="39">
        <v>0</v>
      </c>
      <c r="E69" s="39">
        <v>0</v>
      </c>
    </row>
    <row r="70" spans="2:5" ht="12.95" customHeight="1" x14ac:dyDescent="0.2">
      <c r="B70" s="30" t="s">
        <v>14</v>
      </c>
      <c r="C70" s="30" t="s">
        <v>28</v>
      </c>
      <c r="D70" s="39">
        <v>0</v>
      </c>
      <c r="E70" s="39">
        <v>0</v>
      </c>
    </row>
    <row r="71" spans="2:5" ht="12.95" customHeight="1" x14ac:dyDescent="0.2">
      <c r="B71" s="30" t="s">
        <v>15</v>
      </c>
      <c r="C71" s="30" t="s">
        <v>29</v>
      </c>
      <c r="D71" s="39">
        <v>0</v>
      </c>
      <c r="E71" s="39">
        <v>0</v>
      </c>
    </row>
    <row r="72" spans="2:5" ht="12.95" customHeight="1" x14ac:dyDescent="0.2">
      <c r="B72" s="65" t="s">
        <v>63</v>
      </c>
      <c r="C72" s="30" t="s">
        <v>64</v>
      </c>
      <c r="D72" s="39"/>
      <c r="E72" s="39">
        <v>0</v>
      </c>
    </row>
    <row r="73" spans="2:5" s="27" customFormat="1" ht="12.95" customHeight="1" x14ac:dyDescent="0.2">
      <c r="B73" s="10" t="s">
        <v>30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65</v>
      </c>
      <c r="C74" s="6"/>
      <c r="D74" s="18"/>
      <c r="E74" s="9">
        <f>+E73/1000000</f>
        <v>0</v>
      </c>
    </row>
    <row r="75" spans="2:5" ht="12.95" customHeight="1" x14ac:dyDescent="0.2">
      <c r="B75" s="34"/>
      <c r="D75" s="39"/>
      <c r="E75" s="39"/>
    </row>
    <row r="76" spans="2:5" ht="12.95" customHeight="1" x14ac:dyDescent="0.2">
      <c r="B76" s="34"/>
      <c r="D76" s="39"/>
      <c r="E76" s="39"/>
    </row>
    <row r="77" spans="2:5" ht="12.95" customHeight="1" x14ac:dyDescent="0.2">
      <c r="B77" s="40" t="s">
        <v>74</v>
      </c>
      <c r="C77" s="42"/>
      <c r="D77" s="39"/>
      <c r="E77" s="39"/>
    </row>
    <row r="78" spans="2:5" ht="12.95" customHeight="1" x14ac:dyDescent="0.2">
      <c r="B78" s="41" t="s">
        <v>66</v>
      </c>
      <c r="C78" s="42"/>
      <c r="D78" s="39"/>
      <c r="E78" s="39"/>
    </row>
    <row r="79" spans="2:5" ht="12.95" customHeight="1" x14ac:dyDescent="0.2">
      <c r="B79" s="68"/>
      <c r="C79" s="68"/>
      <c r="D79" s="68"/>
      <c r="E79" s="68"/>
    </row>
    <row r="80" spans="2:5" ht="12.95" customHeight="1" x14ac:dyDescent="0.2">
      <c r="B80" s="33" t="s">
        <v>33</v>
      </c>
      <c r="E80" s="14">
        <f>+E25+E74</f>
        <v>13.752045000000001</v>
      </c>
    </row>
    <row r="81" spans="2:5" ht="12.95" customHeight="1" x14ac:dyDescent="0.2">
      <c r="B81" s="11" t="s">
        <v>34</v>
      </c>
      <c r="C81" s="11"/>
      <c r="D81" s="11"/>
      <c r="E81" s="19">
        <f>+E51</f>
        <v>2.4535520000000002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0866141732283472" right="0.70866141732283472" top="0.74803149606299213" bottom="0.74803149606299213" header="0.31496062992125984" footer="0.31496062992125984"/>
  <pageSetup paperSize="9" scale="73" orientation="portrait" horizontalDpi="300" verticalDpi="300" r:id="rId1"/>
  <ignoredErrors>
    <ignoredError sqref="A6:B22 A32:B48 B58:B71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50D07-CEDE-46F4-BC2A-8F604B22444D}">
  <dimension ref="B2:Q81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33" customWidth="1"/>
    <col min="2" max="2" width="10.33203125" style="33" customWidth="1"/>
    <col min="3" max="3" width="10.83203125" style="33" customWidth="1"/>
    <col min="4" max="4" width="13.83203125" style="33" customWidth="1"/>
    <col min="5" max="5" width="14.1640625" style="33" customWidth="1"/>
    <col min="6" max="6" width="10.33203125" style="33" customWidth="1"/>
    <col min="7" max="7" width="11.5" style="33" customWidth="1"/>
    <col min="8" max="9" width="17.83203125" style="33" customWidth="1"/>
    <col min="10" max="16384" width="9.33203125" style="33"/>
  </cols>
  <sheetData>
    <row r="2" spans="2:5" ht="12.95" customHeight="1" x14ac:dyDescent="0.25">
      <c r="B2" s="29" t="s">
        <v>81</v>
      </c>
      <c r="C2" s="28"/>
      <c r="D2" s="42"/>
      <c r="E2" s="42"/>
    </row>
    <row r="3" spans="2:5" ht="12.95" customHeight="1" x14ac:dyDescent="0.2">
      <c r="B3" s="35"/>
      <c r="C3" s="42"/>
      <c r="D3" s="42"/>
      <c r="E3" s="42"/>
    </row>
    <row r="4" spans="2:5" ht="22.5" customHeight="1" x14ac:dyDescent="0.2">
      <c r="B4" s="69" t="s">
        <v>53</v>
      </c>
      <c r="C4" s="69"/>
      <c r="D4" s="69" t="s">
        <v>54</v>
      </c>
      <c r="E4" s="69"/>
    </row>
    <row r="5" spans="2:5" ht="22.5" x14ac:dyDescent="0.2">
      <c r="B5" s="36" t="s">
        <v>0</v>
      </c>
      <c r="C5" s="36" t="s">
        <v>1</v>
      </c>
      <c r="D5" s="36" t="s">
        <v>55</v>
      </c>
      <c r="E5" s="36" t="s">
        <v>61</v>
      </c>
    </row>
    <row r="6" spans="2:5" ht="12.95" customHeight="1" x14ac:dyDescent="0.2">
      <c r="B6" s="30" t="s">
        <v>2</v>
      </c>
      <c r="C6" s="30" t="s">
        <v>16</v>
      </c>
      <c r="D6" s="39">
        <v>308445</v>
      </c>
      <c r="E6" s="39">
        <v>170880</v>
      </c>
    </row>
    <row r="7" spans="2:5" ht="12.95" customHeight="1" x14ac:dyDescent="0.2">
      <c r="B7" s="30" t="s">
        <v>3</v>
      </c>
      <c r="C7" s="30" t="s">
        <v>17</v>
      </c>
      <c r="D7" s="39">
        <v>371145</v>
      </c>
      <c r="E7" s="39">
        <v>231409</v>
      </c>
    </row>
    <row r="8" spans="2:5" ht="12.95" customHeight="1" x14ac:dyDescent="0.2">
      <c r="B8" s="30" t="s">
        <v>4</v>
      </c>
      <c r="C8" s="30" t="s">
        <v>18</v>
      </c>
      <c r="D8" s="39">
        <v>2051350</v>
      </c>
      <c r="E8" s="39">
        <v>79537</v>
      </c>
    </row>
    <row r="9" spans="2:5" ht="12.95" customHeight="1" x14ac:dyDescent="0.2">
      <c r="B9" s="30" t="s">
        <v>5</v>
      </c>
      <c r="C9" s="30" t="s">
        <v>19</v>
      </c>
      <c r="D9" s="39">
        <v>14950</v>
      </c>
      <c r="E9" s="39">
        <v>1398</v>
      </c>
    </row>
    <row r="10" spans="2:5" ht="12.95" customHeight="1" x14ac:dyDescent="0.2">
      <c r="B10" s="30" t="s">
        <v>6</v>
      </c>
      <c r="C10" s="30" t="s">
        <v>20</v>
      </c>
      <c r="D10" s="39">
        <v>195945609</v>
      </c>
      <c r="E10" s="39">
        <v>466246</v>
      </c>
    </row>
    <row r="11" spans="2:5" ht="12.95" customHeight="1" x14ac:dyDescent="0.2">
      <c r="B11" s="30" t="s">
        <v>7</v>
      </c>
      <c r="C11" s="30" t="s">
        <v>21</v>
      </c>
      <c r="D11" s="39">
        <v>1550000</v>
      </c>
      <c r="E11" s="39">
        <v>8687</v>
      </c>
    </row>
    <row r="12" spans="2:5" ht="12.95" customHeight="1" x14ac:dyDescent="0.2">
      <c r="B12" s="30" t="s">
        <v>8</v>
      </c>
      <c r="C12" s="30" t="s">
        <v>22</v>
      </c>
      <c r="D12" s="39">
        <v>16650</v>
      </c>
      <c r="E12" s="39">
        <v>995</v>
      </c>
    </row>
    <row r="13" spans="2:5" ht="12.95" customHeight="1" x14ac:dyDescent="0.2">
      <c r="B13" s="30" t="s">
        <v>35</v>
      </c>
      <c r="C13" s="30" t="s">
        <v>36</v>
      </c>
      <c r="D13" s="39">
        <v>16520</v>
      </c>
      <c r="E13" s="39">
        <v>110</v>
      </c>
    </row>
    <row r="14" spans="2:5" ht="12.95" customHeight="1" x14ac:dyDescent="0.2">
      <c r="B14" s="30" t="s">
        <v>9</v>
      </c>
      <c r="C14" s="30" t="s">
        <v>23</v>
      </c>
      <c r="D14" s="39">
        <v>18920</v>
      </c>
      <c r="E14" s="39">
        <v>1188</v>
      </c>
    </row>
    <row r="15" spans="2:5" ht="12.95" customHeight="1" x14ac:dyDescent="0.2">
      <c r="B15" s="30" t="s">
        <v>10</v>
      </c>
      <c r="C15" s="30" t="s">
        <v>24</v>
      </c>
      <c r="D15" s="39">
        <v>1995035</v>
      </c>
      <c r="E15" s="39">
        <v>2036764</v>
      </c>
    </row>
    <row r="16" spans="2:5" ht="12.95" customHeight="1" x14ac:dyDescent="0.2">
      <c r="B16" s="30" t="s">
        <v>11</v>
      </c>
      <c r="C16" s="30" t="s">
        <v>25</v>
      </c>
      <c r="D16" s="39">
        <v>473254</v>
      </c>
      <c r="E16" s="39">
        <v>549405</v>
      </c>
    </row>
    <row r="17" spans="2:17" ht="12.95" customHeight="1" x14ac:dyDescent="0.2">
      <c r="B17" s="30" t="s">
        <v>12</v>
      </c>
      <c r="C17" s="30" t="s">
        <v>26</v>
      </c>
      <c r="D17" s="39">
        <v>7766990</v>
      </c>
      <c r="E17" s="39">
        <v>7029816</v>
      </c>
    </row>
    <row r="18" spans="2:17" ht="12.95" customHeight="1" x14ac:dyDescent="0.2">
      <c r="B18" s="30" t="s">
        <v>13</v>
      </c>
      <c r="C18" s="30" t="s">
        <v>27</v>
      </c>
      <c r="D18" s="39">
        <v>2592770</v>
      </c>
      <c r="E18" s="39">
        <v>19905</v>
      </c>
    </row>
    <row r="19" spans="2:17" ht="12.95" customHeight="1" x14ac:dyDescent="0.2">
      <c r="B19" s="30" t="s">
        <v>37</v>
      </c>
      <c r="C19" s="30" t="s">
        <v>38</v>
      </c>
      <c r="D19" s="39">
        <v>4682</v>
      </c>
      <c r="E19" s="39">
        <v>723</v>
      </c>
    </row>
    <row r="20" spans="2:17" ht="12.95" customHeight="1" x14ac:dyDescent="0.2">
      <c r="B20" s="30" t="s">
        <v>39</v>
      </c>
      <c r="C20" s="30" t="s">
        <v>40</v>
      </c>
      <c r="D20" s="39">
        <v>0</v>
      </c>
      <c r="E20" s="39">
        <v>0</v>
      </c>
    </row>
    <row r="21" spans="2:17" ht="12.95" customHeight="1" x14ac:dyDescent="0.2">
      <c r="B21" s="30" t="s">
        <v>14</v>
      </c>
      <c r="C21" s="30" t="s">
        <v>28</v>
      </c>
      <c r="D21" s="39">
        <v>1474899</v>
      </c>
      <c r="E21" s="39">
        <v>739518</v>
      </c>
      <c r="H21" s="14"/>
    </row>
    <row r="22" spans="2:17" ht="12.95" customHeight="1" x14ac:dyDescent="0.2">
      <c r="B22" s="30" t="s">
        <v>15</v>
      </c>
      <c r="C22" s="30" t="s">
        <v>29</v>
      </c>
      <c r="D22" s="39">
        <v>108541</v>
      </c>
      <c r="E22" s="39">
        <v>24568</v>
      </c>
      <c r="H22" s="14"/>
    </row>
    <row r="23" spans="2:17" ht="12.95" customHeight="1" x14ac:dyDescent="0.2">
      <c r="B23" s="65" t="s">
        <v>63</v>
      </c>
      <c r="C23" s="30" t="s">
        <v>64</v>
      </c>
      <c r="D23" s="39"/>
      <c r="E23" s="39">
        <v>7766</v>
      </c>
      <c r="H23" s="14"/>
      <c r="I23" s="14"/>
    </row>
    <row r="24" spans="2:17" s="27" customFormat="1" ht="12.95" customHeight="1" x14ac:dyDescent="0.2">
      <c r="B24" s="15" t="s">
        <v>30</v>
      </c>
      <c r="C24" s="10"/>
      <c r="D24" s="10"/>
      <c r="E24" s="16">
        <f>SUM(E6:E23)</f>
        <v>11368915</v>
      </c>
      <c r="H24" s="21"/>
      <c r="I24" s="21"/>
    </row>
    <row r="25" spans="2:17" ht="12.95" customHeight="1" x14ac:dyDescent="0.2">
      <c r="B25" s="17" t="s">
        <v>65</v>
      </c>
      <c r="C25" s="6"/>
      <c r="D25" s="18"/>
      <c r="E25" s="9">
        <f>+E24/1000000</f>
        <v>11.368914999999999</v>
      </c>
      <c r="I25" s="14"/>
    </row>
    <row r="26" spans="2:17" ht="12.95" customHeight="1" x14ac:dyDescent="0.2">
      <c r="B26" s="34"/>
      <c r="D26" s="31"/>
      <c r="E26" s="31"/>
    </row>
    <row r="27" spans="2:17" ht="12.95" customHeight="1" x14ac:dyDescent="0.2">
      <c r="B27" s="34"/>
      <c r="D27" s="31"/>
      <c r="E27" s="31"/>
    </row>
    <row r="28" spans="2:17" ht="12.95" customHeight="1" x14ac:dyDescent="0.2">
      <c r="B28" s="40" t="s">
        <v>82</v>
      </c>
      <c r="C28" s="42"/>
      <c r="D28" s="42"/>
      <c r="E28" s="42"/>
    </row>
    <row r="29" spans="2:17" ht="12.95" customHeight="1" x14ac:dyDescent="0.2">
      <c r="B29" s="32"/>
      <c r="C29" s="42"/>
      <c r="D29" s="42"/>
      <c r="E29" s="42"/>
      <c r="Q29" s="22"/>
    </row>
    <row r="30" spans="2:17" ht="22.5" customHeight="1" x14ac:dyDescent="0.2">
      <c r="B30" s="69" t="s">
        <v>53</v>
      </c>
      <c r="C30" s="69"/>
      <c r="D30" s="69" t="s">
        <v>56</v>
      </c>
      <c r="E30" s="69"/>
      <c r="Q30" s="22"/>
    </row>
    <row r="31" spans="2:17" ht="22.5" x14ac:dyDescent="0.2">
      <c r="B31" s="36" t="s">
        <v>0</v>
      </c>
      <c r="C31" s="36" t="s">
        <v>1</v>
      </c>
      <c r="D31" s="36" t="s">
        <v>55</v>
      </c>
      <c r="E31" s="36" t="s">
        <v>61</v>
      </c>
      <c r="Q31" s="22"/>
    </row>
    <row r="32" spans="2:17" ht="12.95" customHeight="1" x14ac:dyDescent="0.2">
      <c r="B32" s="30" t="s">
        <v>2</v>
      </c>
      <c r="C32" s="30" t="s">
        <v>16</v>
      </c>
      <c r="D32" s="39">
        <v>125190</v>
      </c>
      <c r="E32" s="39">
        <v>72346</v>
      </c>
      <c r="Q32" s="22"/>
    </row>
    <row r="33" spans="2:17" ht="12.95" customHeight="1" x14ac:dyDescent="0.2">
      <c r="B33" s="30">
        <v>124</v>
      </c>
      <c r="C33" s="30" t="s">
        <v>17</v>
      </c>
      <c r="D33" s="39">
        <v>51255</v>
      </c>
      <c r="E33" s="39">
        <v>33313</v>
      </c>
      <c r="Q33" s="22"/>
    </row>
    <row r="34" spans="2:17" ht="12.95" customHeight="1" x14ac:dyDescent="0.2">
      <c r="B34" s="30" t="s">
        <v>4</v>
      </c>
      <c r="C34" s="30" t="s">
        <v>18</v>
      </c>
      <c r="D34" s="39">
        <v>335250</v>
      </c>
      <c r="E34" s="39">
        <v>14175</v>
      </c>
    </row>
    <row r="35" spans="2:17" ht="12.95" customHeight="1" x14ac:dyDescent="0.2">
      <c r="B35" s="30" t="s">
        <v>5</v>
      </c>
      <c r="C35" s="30" t="s">
        <v>19</v>
      </c>
      <c r="D35" s="39">
        <v>5450</v>
      </c>
      <c r="E35" s="39">
        <v>759</v>
      </c>
    </row>
    <row r="36" spans="2:17" ht="12.95" customHeight="1" x14ac:dyDescent="0.2">
      <c r="B36" s="30" t="s">
        <v>6</v>
      </c>
      <c r="C36" s="30" t="s">
        <v>20</v>
      </c>
      <c r="D36" s="39">
        <v>169131706</v>
      </c>
      <c r="E36" s="39">
        <v>412708</v>
      </c>
    </row>
    <row r="37" spans="2:17" ht="12.95" customHeight="1" x14ac:dyDescent="0.2">
      <c r="B37" s="30" t="s">
        <v>7</v>
      </c>
      <c r="C37" s="30" t="s">
        <v>21</v>
      </c>
      <c r="D37" s="39">
        <v>790000</v>
      </c>
      <c r="E37" s="39">
        <v>5063</v>
      </c>
    </row>
    <row r="38" spans="2:17" ht="12.95" customHeight="1" x14ac:dyDescent="0.2">
      <c r="B38" s="30" t="s">
        <v>8</v>
      </c>
      <c r="C38" s="30" t="s">
        <v>22</v>
      </c>
      <c r="D38" s="39">
        <v>6900</v>
      </c>
      <c r="E38" s="39">
        <v>596</v>
      </c>
    </row>
    <row r="39" spans="2:17" ht="12.95" customHeight="1" x14ac:dyDescent="0.2">
      <c r="B39" s="30" t="s">
        <v>35</v>
      </c>
      <c r="C39" s="30" t="s">
        <v>36</v>
      </c>
      <c r="D39" s="39">
        <v>100</v>
      </c>
      <c r="E39" s="39">
        <v>1</v>
      </c>
    </row>
    <row r="40" spans="2:17" ht="12.95" customHeight="1" x14ac:dyDescent="0.2">
      <c r="B40" s="30" t="s">
        <v>9</v>
      </c>
      <c r="C40" s="30" t="s">
        <v>23</v>
      </c>
      <c r="D40" s="39">
        <v>6000</v>
      </c>
      <c r="E40" s="39">
        <v>558</v>
      </c>
    </row>
    <row r="41" spans="2:17" ht="12.95" customHeight="1" x14ac:dyDescent="0.2">
      <c r="B41" s="30" t="s">
        <v>10</v>
      </c>
      <c r="C41" s="30" t="s">
        <v>24</v>
      </c>
      <c r="D41" s="39">
        <v>352245</v>
      </c>
      <c r="E41" s="39">
        <v>374911</v>
      </c>
    </row>
    <row r="42" spans="2:17" ht="12.95" customHeight="1" x14ac:dyDescent="0.2">
      <c r="B42" s="30" t="s">
        <v>11</v>
      </c>
      <c r="C42" s="30" t="s">
        <v>25</v>
      </c>
      <c r="D42" s="39">
        <v>127235</v>
      </c>
      <c r="E42" s="39">
        <v>155917</v>
      </c>
    </row>
    <row r="43" spans="2:17" ht="12.95" customHeight="1" x14ac:dyDescent="0.2">
      <c r="B43" s="30" t="s">
        <v>12</v>
      </c>
      <c r="C43" s="30" t="s">
        <v>26</v>
      </c>
      <c r="D43" s="39">
        <v>810660</v>
      </c>
      <c r="E43" s="39">
        <v>765805</v>
      </c>
    </row>
    <row r="44" spans="2:17" ht="12.95" customHeight="1" x14ac:dyDescent="0.2">
      <c r="B44" s="30" t="s">
        <v>13</v>
      </c>
      <c r="C44" s="30" t="s">
        <v>27</v>
      </c>
      <c r="D44" s="39">
        <v>1235820</v>
      </c>
      <c r="E44" s="39">
        <v>11127</v>
      </c>
    </row>
    <row r="45" spans="2:17" ht="12.95" customHeight="1" x14ac:dyDescent="0.2">
      <c r="B45" s="30" t="s">
        <v>37</v>
      </c>
      <c r="C45" s="30" t="s">
        <v>38</v>
      </c>
      <c r="D45" s="39">
        <v>1381</v>
      </c>
      <c r="E45" s="39">
        <v>280</v>
      </c>
    </row>
    <row r="46" spans="2:17" ht="12.95" customHeight="1" x14ac:dyDescent="0.2">
      <c r="B46" s="20" t="s">
        <v>39</v>
      </c>
      <c r="C46" s="20" t="s">
        <v>40</v>
      </c>
      <c r="D46" s="39">
        <v>180</v>
      </c>
      <c r="E46" s="39">
        <v>96</v>
      </c>
    </row>
    <row r="47" spans="2:17" ht="12.95" customHeight="1" x14ac:dyDescent="0.2">
      <c r="B47" s="30" t="s">
        <v>14</v>
      </c>
      <c r="C47" s="30" t="s">
        <v>28</v>
      </c>
      <c r="D47" s="39">
        <v>1242490</v>
      </c>
      <c r="E47" s="39">
        <v>647447</v>
      </c>
    </row>
    <row r="48" spans="2:17" ht="12.95" customHeight="1" x14ac:dyDescent="0.2">
      <c r="B48" s="30" t="s">
        <v>15</v>
      </c>
      <c r="C48" s="30" t="s">
        <v>29</v>
      </c>
      <c r="D48" s="39">
        <v>31721</v>
      </c>
      <c r="E48" s="39">
        <v>7919</v>
      </c>
    </row>
    <row r="49" spans="2:5" ht="12.95" customHeight="1" x14ac:dyDescent="0.2">
      <c r="B49" s="65" t="s">
        <v>63</v>
      </c>
      <c r="C49" s="30" t="s">
        <v>64</v>
      </c>
      <c r="D49" s="39"/>
      <c r="E49" s="39">
        <v>2849</v>
      </c>
    </row>
    <row r="50" spans="2:5" s="27" customFormat="1" ht="12.95" customHeight="1" x14ac:dyDescent="0.2">
      <c r="B50" s="10" t="s">
        <v>30</v>
      </c>
      <c r="C50" s="10"/>
      <c r="D50" s="16"/>
      <c r="E50" s="16">
        <f>SUM(E32:E49)</f>
        <v>2505870</v>
      </c>
    </row>
    <row r="51" spans="2:5" ht="12.95" customHeight="1" x14ac:dyDescent="0.2">
      <c r="B51" s="17" t="s">
        <v>65</v>
      </c>
      <c r="C51" s="6"/>
      <c r="D51" s="18"/>
      <c r="E51" s="9">
        <f>+E50/1000000</f>
        <v>2.5058699999999998</v>
      </c>
    </row>
    <row r="52" spans="2:5" ht="12.95" customHeight="1" x14ac:dyDescent="0.2">
      <c r="B52" s="34"/>
      <c r="D52" s="31"/>
      <c r="E52" s="31"/>
    </row>
    <row r="53" spans="2:5" ht="12.95" customHeight="1" x14ac:dyDescent="0.2">
      <c r="B53" s="34"/>
      <c r="D53" s="31"/>
      <c r="E53" s="31"/>
    </row>
    <row r="54" spans="2:5" ht="12.95" customHeight="1" x14ac:dyDescent="0.2">
      <c r="B54" s="37" t="s">
        <v>75</v>
      </c>
      <c r="C54" s="42"/>
      <c r="D54" s="42"/>
      <c r="E54" s="42"/>
    </row>
    <row r="55" spans="2:5" ht="12.95" customHeight="1" x14ac:dyDescent="0.2">
      <c r="B55" s="35"/>
      <c r="C55" s="42"/>
      <c r="D55" s="42"/>
      <c r="E55" s="42"/>
    </row>
    <row r="56" spans="2:5" ht="22.5" customHeight="1" x14ac:dyDescent="0.2">
      <c r="B56" s="69" t="s">
        <v>53</v>
      </c>
      <c r="C56" s="69"/>
      <c r="D56" s="69" t="s">
        <v>54</v>
      </c>
      <c r="E56" s="69"/>
    </row>
    <row r="57" spans="2:5" ht="22.5" x14ac:dyDescent="0.2">
      <c r="B57" s="36" t="s">
        <v>0</v>
      </c>
      <c r="C57" s="36" t="s">
        <v>1</v>
      </c>
      <c r="D57" s="36" t="s">
        <v>55</v>
      </c>
      <c r="E57" s="36" t="s">
        <v>61</v>
      </c>
    </row>
    <row r="58" spans="2:5" ht="12.95" customHeight="1" x14ac:dyDescent="0.2">
      <c r="B58" s="30" t="s">
        <v>2</v>
      </c>
      <c r="C58" s="30" t="s">
        <v>16</v>
      </c>
      <c r="D58" s="39">
        <v>0</v>
      </c>
      <c r="E58" s="39">
        <v>0</v>
      </c>
    </row>
    <row r="59" spans="2:5" ht="12.95" customHeight="1" x14ac:dyDescent="0.2">
      <c r="B59" s="30">
        <v>124</v>
      </c>
      <c r="C59" s="30" t="s">
        <v>17</v>
      </c>
      <c r="D59" s="39">
        <v>0</v>
      </c>
      <c r="E59" s="39">
        <v>0</v>
      </c>
    </row>
    <row r="60" spans="2:5" ht="12.95" customHeight="1" x14ac:dyDescent="0.2">
      <c r="B60" s="30" t="s">
        <v>4</v>
      </c>
      <c r="C60" s="30" t="s">
        <v>18</v>
      </c>
      <c r="D60" s="39">
        <v>0</v>
      </c>
      <c r="E60" s="39">
        <v>0</v>
      </c>
    </row>
    <row r="61" spans="2:5" ht="12.95" customHeight="1" x14ac:dyDescent="0.2">
      <c r="B61" s="30" t="s">
        <v>5</v>
      </c>
      <c r="C61" s="30" t="s">
        <v>19</v>
      </c>
      <c r="D61" s="39">
        <v>0</v>
      </c>
      <c r="E61" s="39">
        <v>0</v>
      </c>
    </row>
    <row r="62" spans="2:5" ht="12.95" customHeight="1" x14ac:dyDescent="0.2">
      <c r="B62" s="30" t="s">
        <v>6</v>
      </c>
      <c r="C62" s="30" t="s">
        <v>20</v>
      </c>
      <c r="D62" s="39">
        <v>0</v>
      </c>
      <c r="E62" s="39">
        <v>0</v>
      </c>
    </row>
    <row r="63" spans="2:5" ht="12.95" customHeight="1" x14ac:dyDescent="0.2">
      <c r="B63" s="30" t="s">
        <v>7</v>
      </c>
      <c r="C63" s="30" t="s">
        <v>21</v>
      </c>
      <c r="D63" s="39">
        <v>0</v>
      </c>
      <c r="E63" s="39">
        <v>0</v>
      </c>
    </row>
    <row r="64" spans="2:5" ht="12.95" customHeight="1" x14ac:dyDescent="0.2">
      <c r="B64" s="30" t="s">
        <v>8</v>
      </c>
      <c r="C64" s="30" t="s">
        <v>22</v>
      </c>
      <c r="D64" s="39">
        <v>0</v>
      </c>
      <c r="E64" s="39">
        <v>0</v>
      </c>
    </row>
    <row r="65" spans="2:5" ht="12.95" customHeight="1" x14ac:dyDescent="0.2">
      <c r="B65" s="30" t="s">
        <v>9</v>
      </c>
      <c r="C65" s="30" t="s">
        <v>23</v>
      </c>
      <c r="D65" s="39">
        <v>0</v>
      </c>
      <c r="E65" s="39">
        <v>0</v>
      </c>
    </row>
    <row r="66" spans="2:5" ht="12.95" customHeight="1" x14ac:dyDescent="0.2">
      <c r="B66" s="30" t="s">
        <v>10</v>
      </c>
      <c r="C66" s="30" t="s">
        <v>24</v>
      </c>
      <c r="D66" s="39">
        <v>0</v>
      </c>
      <c r="E66" s="39">
        <v>0</v>
      </c>
    </row>
    <row r="67" spans="2:5" ht="12.95" customHeight="1" x14ac:dyDescent="0.2">
      <c r="B67" s="30" t="s">
        <v>11</v>
      </c>
      <c r="C67" s="30" t="s">
        <v>25</v>
      </c>
      <c r="D67" s="39">
        <v>0</v>
      </c>
      <c r="E67" s="39">
        <v>0</v>
      </c>
    </row>
    <row r="68" spans="2:5" ht="12.95" customHeight="1" x14ac:dyDescent="0.2">
      <c r="B68" s="30" t="s">
        <v>12</v>
      </c>
      <c r="C68" s="30" t="s">
        <v>26</v>
      </c>
      <c r="D68" s="39">
        <v>0</v>
      </c>
      <c r="E68" s="39">
        <v>0</v>
      </c>
    </row>
    <row r="69" spans="2:5" ht="12.95" customHeight="1" x14ac:dyDescent="0.2">
      <c r="B69" s="30" t="s">
        <v>13</v>
      </c>
      <c r="C69" s="30" t="s">
        <v>27</v>
      </c>
      <c r="D69" s="39">
        <v>0</v>
      </c>
      <c r="E69" s="39">
        <v>0</v>
      </c>
    </row>
    <row r="70" spans="2:5" ht="12.95" customHeight="1" x14ac:dyDescent="0.2">
      <c r="B70" s="30" t="s">
        <v>14</v>
      </c>
      <c r="C70" s="30" t="s">
        <v>28</v>
      </c>
      <c r="D70" s="39">
        <v>0</v>
      </c>
      <c r="E70" s="39">
        <v>0</v>
      </c>
    </row>
    <row r="71" spans="2:5" ht="12.95" customHeight="1" x14ac:dyDescent="0.2">
      <c r="B71" s="30" t="s">
        <v>15</v>
      </c>
      <c r="C71" s="30" t="s">
        <v>29</v>
      </c>
      <c r="D71" s="39">
        <v>0</v>
      </c>
      <c r="E71" s="39">
        <v>0</v>
      </c>
    </row>
    <row r="72" spans="2:5" ht="12.95" customHeight="1" x14ac:dyDescent="0.2">
      <c r="B72" s="65" t="s">
        <v>63</v>
      </c>
      <c r="C72" s="30" t="s">
        <v>64</v>
      </c>
      <c r="D72" s="39"/>
      <c r="E72" s="39">
        <v>0</v>
      </c>
    </row>
    <row r="73" spans="2:5" s="27" customFormat="1" ht="12.95" customHeight="1" x14ac:dyDescent="0.2">
      <c r="B73" s="10" t="s">
        <v>30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65</v>
      </c>
      <c r="C74" s="6"/>
      <c r="D74" s="18"/>
      <c r="E74" s="9">
        <f>+E73/1000000</f>
        <v>0</v>
      </c>
    </row>
    <row r="75" spans="2:5" ht="12.95" customHeight="1" x14ac:dyDescent="0.2">
      <c r="B75" s="34"/>
      <c r="D75" s="39"/>
      <c r="E75" s="39"/>
    </row>
    <row r="76" spans="2:5" ht="12.95" customHeight="1" x14ac:dyDescent="0.2">
      <c r="B76" s="34"/>
      <c r="D76" s="39"/>
      <c r="E76" s="39"/>
    </row>
    <row r="77" spans="2:5" ht="12.95" customHeight="1" x14ac:dyDescent="0.2">
      <c r="B77" s="40" t="s">
        <v>76</v>
      </c>
      <c r="C77" s="42"/>
      <c r="D77" s="39"/>
      <c r="E77" s="39"/>
    </row>
    <row r="78" spans="2:5" ht="12.95" customHeight="1" x14ac:dyDescent="0.2">
      <c r="B78" s="41" t="s">
        <v>66</v>
      </c>
      <c r="C78" s="42"/>
      <c r="D78" s="39"/>
      <c r="E78" s="39"/>
    </row>
    <row r="79" spans="2:5" ht="12.95" customHeight="1" x14ac:dyDescent="0.2">
      <c r="B79" s="68"/>
      <c r="C79" s="68"/>
      <c r="D79" s="68"/>
      <c r="E79" s="68"/>
    </row>
    <row r="80" spans="2:5" ht="12.95" customHeight="1" x14ac:dyDescent="0.2">
      <c r="B80" s="33" t="s">
        <v>33</v>
      </c>
      <c r="E80" s="14">
        <f>+E25+E74</f>
        <v>11.368914999999999</v>
      </c>
    </row>
    <row r="81" spans="2:5" ht="12.95" customHeight="1" x14ac:dyDescent="0.2">
      <c r="B81" s="11" t="s">
        <v>34</v>
      </c>
      <c r="C81" s="11"/>
      <c r="D81" s="11"/>
      <c r="E81" s="19">
        <f>+E51</f>
        <v>2.5058699999999998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B6:B22 B32:B48 B58:B71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D6CB5-132B-43AA-98BA-CD5A433D3674}">
  <dimension ref="B2:Q81"/>
  <sheetViews>
    <sheetView showGridLines="0" zoomScale="85" zoomScaleNormal="85" workbookViewId="0"/>
  </sheetViews>
  <sheetFormatPr defaultColWidth="9.33203125" defaultRowHeight="12.95" customHeight="1" x14ac:dyDescent="0.2"/>
  <cols>
    <col min="1" max="1" width="2.83203125" style="33" customWidth="1"/>
    <col min="2" max="2" width="10.33203125" style="33" customWidth="1"/>
    <col min="3" max="3" width="10.83203125" style="33" customWidth="1"/>
    <col min="4" max="4" width="13.83203125" style="33" customWidth="1"/>
    <col min="5" max="5" width="14.1640625" style="33" customWidth="1"/>
    <col min="6" max="6" width="10.33203125" style="33" customWidth="1"/>
    <col min="7" max="7" width="11.5" style="33" customWidth="1"/>
    <col min="8" max="9" width="17.83203125" style="33" customWidth="1"/>
    <col min="10" max="16384" width="9.33203125" style="33"/>
  </cols>
  <sheetData>
    <row r="2" spans="2:5" ht="12.95" customHeight="1" x14ac:dyDescent="0.25">
      <c r="B2" s="29" t="s">
        <v>87</v>
      </c>
      <c r="C2" s="28"/>
      <c r="D2" s="42"/>
      <c r="E2" s="42"/>
    </row>
    <row r="3" spans="2:5" ht="12.95" customHeight="1" x14ac:dyDescent="0.2">
      <c r="B3" s="35"/>
      <c r="C3" s="42"/>
      <c r="D3" s="42"/>
      <c r="E3" s="42"/>
    </row>
    <row r="4" spans="2:5" ht="22.5" customHeight="1" x14ac:dyDescent="0.2">
      <c r="B4" s="69" t="s">
        <v>53</v>
      </c>
      <c r="C4" s="69"/>
      <c r="D4" s="69" t="s">
        <v>54</v>
      </c>
      <c r="E4" s="69"/>
    </row>
    <row r="5" spans="2:5" ht="22.5" x14ac:dyDescent="0.2">
      <c r="B5" s="36" t="s">
        <v>0</v>
      </c>
      <c r="C5" s="36" t="s">
        <v>1</v>
      </c>
      <c r="D5" s="36" t="s">
        <v>55</v>
      </c>
      <c r="E5" s="36" t="s">
        <v>61</v>
      </c>
    </row>
    <row r="6" spans="2:5" ht="12.95" customHeight="1" x14ac:dyDescent="0.2">
      <c r="B6" s="30" t="s">
        <v>2</v>
      </c>
      <c r="C6" s="30" t="s">
        <v>16</v>
      </c>
      <c r="D6" s="66">
        <v>462085</v>
      </c>
      <c r="E6" s="66">
        <v>248105</v>
      </c>
    </row>
    <row r="7" spans="2:5" ht="12.95" customHeight="1" x14ac:dyDescent="0.2">
      <c r="B7" s="30" t="s">
        <v>3</v>
      </c>
      <c r="C7" s="30" t="s">
        <v>17</v>
      </c>
      <c r="D7" s="66">
        <v>386645</v>
      </c>
      <c r="E7" s="66">
        <v>237272</v>
      </c>
    </row>
    <row r="8" spans="2:5" ht="12.95" customHeight="1" x14ac:dyDescent="0.2">
      <c r="B8" s="30" t="s">
        <v>4</v>
      </c>
      <c r="C8" s="30" t="s">
        <v>18</v>
      </c>
      <c r="D8" s="66">
        <v>571950</v>
      </c>
      <c r="E8" s="66">
        <v>20934</v>
      </c>
    </row>
    <row r="9" spans="2:5" ht="12.95" customHeight="1" x14ac:dyDescent="0.2">
      <c r="B9" s="30" t="s">
        <v>5</v>
      </c>
      <c r="C9" s="30" t="s">
        <v>19</v>
      </c>
      <c r="D9" s="66">
        <v>19500</v>
      </c>
      <c r="E9" s="66">
        <v>1808</v>
      </c>
    </row>
    <row r="10" spans="2:5" ht="12.95" customHeight="1" x14ac:dyDescent="0.2">
      <c r="B10" s="30" t="s">
        <v>6</v>
      </c>
      <c r="C10" s="30" t="s">
        <v>20</v>
      </c>
      <c r="D10" s="66">
        <v>188824203</v>
      </c>
      <c r="E10" s="66">
        <v>441138</v>
      </c>
    </row>
    <row r="11" spans="2:5" ht="12.95" customHeight="1" x14ac:dyDescent="0.2">
      <c r="B11" s="30" t="s">
        <v>7</v>
      </c>
      <c r="C11" s="30" t="s">
        <v>21</v>
      </c>
      <c r="D11" s="66">
        <v>8177000</v>
      </c>
      <c r="E11" s="66">
        <v>48898</v>
      </c>
    </row>
    <row r="12" spans="2:5" ht="12.95" customHeight="1" x14ac:dyDescent="0.2">
      <c r="B12" s="30" t="s">
        <v>8</v>
      </c>
      <c r="C12" s="30" t="s">
        <v>22</v>
      </c>
      <c r="D12" s="66">
        <v>48600</v>
      </c>
      <c r="E12" s="66">
        <v>2860</v>
      </c>
    </row>
    <row r="13" spans="2:5" ht="12.95" customHeight="1" x14ac:dyDescent="0.2">
      <c r="B13" s="30" t="s">
        <v>35</v>
      </c>
      <c r="C13" s="30" t="s">
        <v>36</v>
      </c>
      <c r="D13" s="66">
        <v>50850</v>
      </c>
      <c r="E13" s="67">
        <v>338</v>
      </c>
    </row>
    <row r="14" spans="2:5" ht="12.95" customHeight="1" x14ac:dyDescent="0.2">
      <c r="B14" s="30" t="s">
        <v>9</v>
      </c>
      <c r="C14" s="30" t="s">
        <v>23</v>
      </c>
      <c r="D14" s="66">
        <v>34500</v>
      </c>
      <c r="E14" s="66">
        <v>2176</v>
      </c>
    </row>
    <row r="15" spans="2:5" ht="12.95" customHeight="1" x14ac:dyDescent="0.2">
      <c r="B15" s="30" t="s">
        <v>10</v>
      </c>
      <c r="C15" s="30" t="s">
        <v>24</v>
      </c>
      <c r="D15" s="66">
        <v>3698905</v>
      </c>
      <c r="E15" s="66">
        <v>3846324</v>
      </c>
    </row>
    <row r="16" spans="2:5" ht="12.95" customHeight="1" x14ac:dyDescent="0.2">
      <c r="B16" s="30" t="s">
        <v>11</v>
      </c>
      <c r="C16" s="30" t="s">
        <v>25</v>
      </c>
      <c r="D16" s="66">
        <v>497250</v>
      </c>
      <c r="E16" s="66">
        <v>560030</v>
      </c>
    </row>
    <row r="17" spans="2:17" ht="12.95" customHeight="1" x14ac:dyDescent="0.2">
      <c r="B17" s="30" t="s">
        <v>12</v>
      </c>
      <c r="C17" s="30" t="s">
        <v>26</v>
      </c>
      <c r="D17" s="66">
        <v>7941822</v>
      </c>
      <c r="E17" s="66">
        <v>6883577</v>
      </c>
    </row>
    <row r="18" spans="2:17" ht="12.95" customHeight="1" x14ac:dyDescent="0.2">
      <c r="B18" s="30" t="s">
        <v>13</v>
      </c>
      <c r="C18" s="30" t="s">
        <v>27</v>
      </c>
      <c r="D18" s="66">
        <v>2411010</v>
      </c>
      <c r="E18" s="66">
        <v>18043</v>
      </c>
    </row>
    <row r="19" spans="2:17" ht="12.95" customHeight="1" x14ac:dyDescent="0.2">
      <c r="B19" s="30" t="s">
        <v>37</v>
      </c>
      <c r="C19" s="30" t="s">
        <v>38</v>
      </c>
      <c r="D19" s="66">
        <v>8217</v>
      </c>
      <c r="E19" s="66">
        <v>1269</v>
      </c>
    </row>
    <row r="20" spans="2:17" ht="12.95" customHeight="1" x14ac:dyDescent="0.2">
      <c r="B20" s="30" t="s">
        <v>39</v>
      </c>
      <c r="C20" s="30" t="s">
        <v>40</v>
      </c>
      <c r="D20" s="66">
        <v>0</v>
      </c>
      <c r="E20" s="66">
        <v>0</v>
      </c>
    </row>
    <row r="21" spans="2:17" ht="12.95" customHeight="1" x14ac:dyDescent="0.2">
      <c r="B21" s="30" t="s">
        <v>14</v>
      </c>
      <c r="C21" s="30" t="s">
        <v>28</v>
      </c>
      <c r="D21" s="66">
        <v>1585636</v>
      </c>
      <c r="E21" s="66">
        <v>793061</v>
      </c>
      <c r="H21" s="14"/>
    </row>
    <row r="22" spans="2:17" ht="12.95" customHeight="1" x14ac:dyDescent="0.2">
      <c r="B22" s="30" t="s">
        <v>15</v>
      </c>
      <c r="C22" s="30" t="s">
        <v>29</v>
      </c>
      <c r="D22" s="66">
        <v>230200</v>
      </c>
      <c r="E22" s="66">
        <v>51105</v>
      </c>
      <c r="H22" s="14"/>
    </row>
    <row r="23" spans="2:17" ht="12.95" customHeight="1" x14ac:dyDescent="0.2">
      <c r="B23" s="65" t="s">
        <v>63</v>
      </c>
      <c r="C23" s="30" t="s">
        <v>64</v>
      </c>
      <c r="D23" s="39"/>
      <c r="E23" s="39">
        <v>8970</v>
      </c>
      <c r="H23" s="14"/>
      <c r="I23" s="14"/>
    </row>
    <row r="24" spans="2:17" s="27" customFormat="1" ht="12.95" customHeight="1" x14ac:dyDescent="0.2">
      <c r="B24" s="15" t="s">
        <v>30</v>
      </c>
      <c r="C24" s="10"/>
      <c r="D24" s="10"/>
      <c r="E24" s="16">
        <f>SUM(E6:E23)</f>
        <v>13165908</v>
      </c>
      <c r="H24" s="21"/>
      <c r="I24" s="21"/>
    </row>
    <row r="25" spans="2:17" ht="12.95" customHeight="1" x14ac:dyDescent="0.2">
      <c r="B25" s="17" t="s">
        <v>65</v>
      </c>
      <c r="C25" s="6"/>
      <c r="D25" s="18"/>
      <c r="E25" s="9">
        <f>+E24/1000000</f>
        <v>13.165908</v>
      </c>
      <c r="I25" s="14"/>
    </row>
    <row r="26" spans="2:17" ht="12.95" customHeight="1" x14ac:dyDescent="0.2">
      <c r="B26" s="34"/>
      <c r="D26" s="31"/>
      <c r="E26" s="31"/>
    </row>
    <row r="27" spans="2:17" ht="12.95" customHeight="1" x14ac:dyDescent="0.2">
      <c r="B27" s="34"/>
      <c r="D27" s="31"/>
      <c r="E27" s="31"/>
    </row>
    <row r="28" spans="2:17" ht="12.95" customHeight="1" x14ac:dyDescent="0.2">
      <c r="B28" s="40" t="s">
        <v>88</v>
      </c>
      <c r="C28" s="42"/>
      <c r="D28" s="42"/>
      <c r="E28" s="42"/>
    </row>
    <row r="29" spans="2:17" ht="12.95" customHeight="1" x14ac:dyDescent="0.2">
      <c r="B29" s="32"/>
      <c r="C29" s="42"/>
      <c r="D29" s="42"/>
      <c r="E29" s="42"/>
      <c r="Q29" s="22"/>
    </row>
    <row r="30" spans="2:17" ht="22.5" customHeight="1" x14ac:dyDescent="0.2">
      <c r="B30" s="69" t="s">
        <v>53</v>
      </c>
      <c r="C30" s="69"/>
      <c r="D30" s="69" t="s">
        <v>56</v>
      </c>
      <c r="E30" s="69"/>
      <c r="Q30" s="22"/>
    </row>
    <row r="31" spans="2:17" ht="22.5" x14ac:dyDescent="0.2">
      <c r="B31" s="36" t="s">
        <v>0</v>
      </c>
      <c r="C31" s="36" t="s">
        <v>1</v>
      </c>
      <c r="D31" s="36" t="s">
        <v>55</v>
      </c>
      <c r="E31" s="36" t="s">
        <v>61</v>
      </c>
      <c r="Q31" s="22"/>
    </row>
    <row r="32" spans="2:17" ht="12.95" customHeight="1" x14ac:dyDescent="0.2">
      <c r="B32" s="30" t="s">
        <v>2</v>
      </c>
      <c r="C32" s="30" t="s">
        <v>16</v>
      </c>
      <c r="D32" s="39">
        <v>72135</v>
      </c>
      <c r="E32" s="39">
        <v>40644</v>
      </c>
      <c r="Q32" s="22"/>
    </row>
    <row r="33" spans="2:17" ht="12.95" customHeight="1" x14ac:dyDescent="0.2">
      <c r="B33" s="30">
        <v>124</v>
      </c>
      <c r="C33" s="30" t="s">
        <v>17</v>
      </c>
      <c r="D33" s="39">
        <v>67280</v>
      </c>
      <c r="E33" s="39">
        <v>43067</v>
      </c>
      <c r="Q33" s="22"/>
    </row>
    <row r="34" spans="2:17" ht="12.95" customHeight="1" x14ac:dyDescent="0.2">
      <c r="B34" s="30" t="s">
        <v>4</v>
      </c>
      <c r="C34" s="30" t="s">
        <v>18</v>
      </c>
      <c r="D34" s="39">
        <v>597850</v>
      </c>
      <c r="E34" s="39">
        <v>25293</v>
      </c>
    </row>
    <row r="35" spans="2:17" ht="12.95" customHeight="1" x14ac:dyDescent="0.2">
      <c r="B35" s="30" t="s">
        <v>5</v>
      </c>
      <c r="C35" s="30" t="s">
        <v>19</v>
      </c>
      <c r="D35" s="39">
        <v>16200</v>
      </c>
      <c r="E35" s="39">
        <v>2214</v>
      </c>
    </row>
    <row r="36" spans="2:17" ht="12.95" customHeight="1" x14ac:dyDescent="0.2">
      <c r="B36" s="30" t="s">
        <v>6</v>
      </c>
      <c r="C36" s="30" t="s">
        <v>20</v>
      </c>
      <c r="D36" s="39">
        <v>171154598</v>
      </c>
      <c r="E36" s="39">
        <v>412268</v>
      </c>
    </row>
    <row r="37" spans="2:17" ht="12.95" customHeight="1" x14ac:dyDescent="0.2">
      <c r="B37" s="30" t="s">
        <v>7</v>
      </c>
      <c r="C37" s="30" t="s">
        <v>21</v>
      </c>
      <c r="D37" s="39">
        <v>1294000</v>
      </c>
      <c r="E37" s="39">
        <v>8442</v>
      </c>
    </row>
    <row r="38" spans="2:17" ht="12.95" customHeight="1" x14ac:dyDescent="0.2">
      <c r="B38" s="30" t="s">
        <v>8</v>
      </c>
      <c r="C38" s="30" t="s">
        <v>22</v>
      </c>
      <c r="D38" s="39">
        <v>3850</v>
      </c>
      <c r="E38" s="39">
        <v>337</v>
      </c>
    </row>
    <row r="39" spans="2:17" ht="12.95" customHeight="1" x14ac:dyDescent="0.2">
      <c r="B39" s="30" t="s">
        <v>35</v>
      </c>
      <c r="C39" s="30" t="s">
        <v>36</v>
      </c>
      <c r="D39" s="39">
        <v>0</v>
      </c>
      <c r="E39" s="39">
        <v>0</v>
      </c>
    </row>
    <row r="40" spans="2:17" ht="12.95" customHeight="1" x14ac:dyDescent="0.2">
      <c r="B40" s="30" t="s">
        <v>9</v>
      </c>
      <c r="C40" s="30" t="s">
        <v>23</v>
      </c>
      <c r="D40" s="39">
        <v>20410</v>
      </c>
      <c r="E40" s="39">
        <v>1906</v>
      </c>
    </row>
    <row r="41" spans="2:17" ht="12.95" customHeight="1" x14ac:dyDescent="0.2">
      <c r="B41" s="30" t="s">
        <v>10</v>
      </c>
      <c r="C41" s="30" t="s">
        <v>24</v>
      </c>
      <c r="D41" s="39">
        <v>614121</v>
      </c>
      <c r="E41" s="39">
        <v>649433</v>
      </c>
    </row>
    <row r="42" spans="2:17" ht="12.95" customHeight="1" x14ac:dyDescent="0.2">
      <c r="B42" s="30" t="s">
        <v>11</v>
      </c>
      <c r="C42" s="30" t="s">
        <v>25</v>
      </c>
      <c r="D42" s="39">
        <v>148257</v>
      </c>
      <c r="E42" s="39">
        <v>177966</v>
      </c>
    </row>
    <row r="43" spans="2:17" ht="12.95" customHeight="1" x14ac:dyDescent="0.2">
      <c r="B43" s="30" t="s">
        <v>12</v>
      </c>
      <c r="C43" s="30" t="s">
        <v>26</v>
      </c>
      <c r="D43" s="39">
        <v>1048565</v>
      </c>
      <c r="E43" s="39">
        <v>953237</v>
      </c>
    </row>
    <row r="44" spans="2:17" ht="12.95" customHeight="1" x14ac:dyDescent="0.2">
      <c r="B44" s="30" t="s">
        <v>13</v>
      </c>
      <c r="C44" s="30" t="s">
        <v>27</v>
      </c>
      <c r="D44" s="39">
        <v>1832750</v>
      </c>
      <c r="E44" s="39">
        <v>16362</v>
      </c>
    </row>
    <row r="45" spans="2:17" ht="12.95" customHeight="1" x14ac:dyDescent="0.2">
      <c r="B45" s="30" t="s">
        <v>37</v>
      </c>
      <c r="C45" s="30" t="s">
        <v>38</v>
      </c>
      <c r="D45" s="39">
        <v>4328</v>
      </c>
      <c r="E45" s="39">
        <v>879</v>
      </c>
    </row>
    <row r="46" spans="2:17" ht="12.95" customHeight="1" x14ac:dyDescent="0.2">
      <c r="B46" s="20" t="s">
        <v>39</v>
      </c>
      <c r="C46" s="20" t="s">
        <v>40</v>
      </c>
      <c r="D46" s="39">
        <v>125</v>
      </c>
      <c r="E46" s="39">
        <v>66</v>
      </c>
    </row>
    <row r="47" spans="2:17" ht="12.95" customHeight="1" x14ac:dyDescent="0.2">
      <c r="B47" s="30" t="s">
        <v>14</v>
      </c>
      <c r="C47" s="30" t="s">
        <v>28</v>
      </c>
      <c r="D47" s="39">
        <v>1509018</v>
      </c>
      <c r="E47" s="39">
        <v>786811</v>
      </c>
    </row>
    <row r="48" spans="2:17" ht="12.95" customHeight="1" x14ac:dyDescent="0.2">
      <c r="B48" s="30" t="s">
        <v>15</v>
      </c>
      <c r="C48" s="30" t="s">
        <v>29</v>
      </c>
      <c r="D48" s="39">
        <v>53480</v>
      </c>
      <c r="E48" s="39">
        <v>13209</v>
      </c>
    </row>
    <row r="49" spans="2:5" ht="12.95" customHeight="1" x14ac:dyDescent="0.2">
      <c r="B49" s="65" t="s">
        <v>63</v>
      </c>
      <c r="C49" s="30" t="s">
        <v>64</v>
      </c>
      <c r="D49" s="39"/>
      <c r="E49" s="39">
        <v>5131</v>
      </c>
    </row>
    <row r="50" spans="2:5" s="27" customFormat="1" ht="12.95" customHeight="1" x14ac:dyDescent="0.2">
      <c r="B50" s="10" t="s">
        <v>30</v>
      </c>
      <c r="C50" s="10"/>
      <c r="D50" s="16"/>
      <c r="E50" s="16">
        <f>SUM(E32:E49)</f>
        <v>3137265</v>
      </c>
    </row>
    <row r="51" spans="2:5" ht="12.95" customHeight="1" x14ac:dyDescent="0.2">
      <c r="B51" s="17" t="s">
        <v>65</v>
      </c>
      <c r="C51" s="6"/>
      <c r="D51" s="18"/>
      <c r="E51" s="9">
        <f>+E50/1000000</f>
        <v>3.1372650000000002</v>
      </c>
    </row>
    <row r="52" spans="2:5" ht="12.95" customHeight="1" x14ac:dyDescent="0.2">
      <c r="B52" s="34"/>
      <c r="D52" s="31"/>
      <c r="E52" s="31"/>
    </row>
    <row r="53" spans="2:5" ht="12.95" customHeight="1" x14ac:dyDescent="0.2">
      <c r="B53" s="34"/>
      <c r="D53" s="31"/>
      <c r="E53" s="31"/>
    </row>
    <row r="54" spans="2:5" ht="12.95" customHeight="1" x14ac:dyDescent="0.2">
      <c r="B54" s="37" t="s">
        <v>89</v>
      </c>
      <c r="C54" s="42"/>
      <c r="D54" s="42"/>
      <c r="E54" s="42"/>
    </row>
    <row r="55" spans="2:5" ht="12.95" customHeight="1" x14ac:dyDescent="0.2">
      <c r="B55" s="35"/>
      <c r="C55" s="42"/>
      <c r="D55" s="42"/>
      <c r="E55" s="42"/>
    </row>
    <row r="56" spans="2:5" ht="22.5" customHeight="1" x14ac:dyDescent="0.2">
      <c r="B56" s="69" t="s">
        <v>53</v>
      </c>
      <c r="C56" s="69"/>
      <c r="D56" s="69" t="s">
        <v>54</v>
      </c>
      <c r="E56" s="69"/>
    </row>
    <row r="57" spans="2:5" ht="22.5" x14ac:dyDescent="0.2">
      <c r="B57" s="36" t="s">
        <v>0</v>
      </c>
      <c r="C57" s="36" t="s">
        <v>1</v>
      </c>
      <c r="D57" s="36" t="s">
        <v>55</v>
      </c>
      <c r="E57" s="36" t="s">
        <v>61</v>
      </c>
    </row>
    <row r="58" spans="2:5" ht="12.95" customHeight="1" x14ac:dyDescent="0.2">
      <c r="B58" s="30" t="s">
        <v>2</v>
      </c>
      <c r="C58" s="30" t="s">
        <v>16</v>
      </c>
      <c r="D58" s="39">
        <v>0</v>
      </c>
      <c r="E58" s="39">
        <v>0</v>
      </c>
    </row>
    <row r="59" spans="2:5" ht="12.95" customHeight="1" x14ac:dyDescent="0.2">
      <c r="B59" s="30">
        <v>124</v>
      </c>
      <c r="C59" s="30" t="s">
        <v>17</v>
      </c>
      <c r="D59" s="39">
        <v>0</v>
      </c>
      <c r="E59" s="39">
        <v>0</v>
      </c>
    </row>
    <row r="60" spans="2:5" ht="12.95" customHeight="1" x14ac:dyDescent="0.2">
      <c r="B60" s="30" t="s">
        <v>4</v>
      </c>
      <c r="C60" s="30" t="s">
        <v>18</v>
      </c>
      <c r="D60" s="39">
        <v>0</v>
      </c>
      <c r="E60" s="39">
        <v>0</v>
      </c>
    </row>
    <row r="61" spans="2:5" ht="12.95" customHeight="1" x14ac:dyDescent="0.2">
      <c r="B61" s="30" t="s">
        <v>5</v>
      </c>
      <c r="C61" s="30" t="s">
        <v>19</v>
      </c>
      <c r="D61" s="39">
        <v>0</v>
      </c>
      <c r="E61" s="39">
        <v>0</v>
      </c>
    </row>
    <row r="62" spans="2:5" ht="12.95" customHeight="1" x14ac:dyDescent="0.2">
      <c r="B62" s="30" t="s">
        <v>6</v>
      </c>
      <c r="C62" s="30" t="s">
        <v>20</v>
      </c>
      <c r="D62" s="39">
        <v>0</v>
      </c>
      <c r="E62" s="39">
        <v>0</v>
      </c>
    </row>
    <row r="63" spans="2:5" ht="12.95" customHeight="1" x14ac:dyDescent="0.2">
      <c r="B63" s="30" t="s">
        <v>7</v>
      </c>
      <c r="C63" s="30" t="s">
        <v>21</v>
      </c>
      <c r="D63" s="39">
        <v>0</v>
      </c>
      <c r="E63" s="39">
        <v>0</v>
      </c>
    </row>
    <row r="64" spans="2:5" ht="12.95" customHeight="1" x14ac:dyDescent="0.2">
      <c r="B64" s="30" t="s">
        <v>8</v>
      </c>
      <c r="C64" s="30" t="s">
        <v>22</v>
      </c>
      <c r="D64" s="39">
        <v>0</v>
      </c>
      <c r="E64" s="39">
        <v>0</v>
      </c>
    </row>
    <row r="65" spans="2:5" ht="12.95" customHeight="1" x14ac:dyDescent="0.2">
      <c r="B65" s="30" t="s">
        <v>9</v>
      </c>
      <c r="C65" s="30" t="s">
        <v>23</v>
      </c>
      <c r="D65" s="39">
        <v>0</v>
      </c>
      <c r="E65" s="39">
        <v>0</v>
      </c>
    </row>
    <row r="66" spans="2:5" ht="12.95" customHeight="1" x14ac:dyDescent="0.2">
      <c r="B66" s="30" t="s">
        <v>10</v>
      </c>
      <c r="C66" s="30" t="s">
        <v>24</v>
      </c>
      <c r="D66" s="39">
        <v>0</v>
      </c>
      <c r="E66" s="39">
        <v>0</v>
      </c>
    </row>
    <row r="67" spans="2:5" ht="12.95" customHeight="1" x14ac:dyDescent="0.2">
      <c r="B67" s="30" t="s">
        <v>11</v>
      </c>
      <c r="C67" s="30" t="s">
        <v>25</v>
      </c>
      <c r="D67" s="39">
        <v>0</v>
      </c>
      <c r="E67" s="39">
        <v>0</v>
      </c>
    </row>
    <row r="68" spans="2:5" ht="12.95" customHeight="1" x14ac:dyDescent="0.2">
      <c r="B68" s="30" t="s">
        <v>12</v>
      </c>
      <c r="C68" s="30" t="s">
        <v>26</v>
      </c>
      <c r="D68" s="39">
        <v>0</v>
      </c>
      <c r="E68" s="39">
        <v>0</v>
      </c>
    </row>
    <row r="69" spans="2:5" ht="12.95" customHeight="1" x14ac:dyDescent="0.2">
      <c r="B69" s="30" t="s">
        <v>13</v>
      </c>
      <c r="C69" s="30" t="s">
        <v>27</v>
      </c>
      <c r="D69" s="39">
        <v>0</v>
      </c>
      <c r="E69" s="39">
        <v>0</v>
      </c>
    </row>
    <row r="70" spans="2:5" ht="12.95" customHeight="1" x14ac:dyDescent="0.2">
      <c r="B70" s="30" t="s">
        <v>14</v>
      </c>
      <c r="C70" s="30" t="s">
        <v>28</v>
      </c>
      <c r="D70" s="39">
        <v>0</v>
      </c>
      <c r="E70" s="39">
        <v>0</v>
      </c>
    </row>
    <row r="71" spans="2:5" ht="12.95" customHeight="1" x14ac:dyDescent="0.2">
      <c r="B71" s="30" t="s">
        <v>15</v>
      </c>
      <c r="C71" s="30" t="s">
        <v>29</v>
      </c>
      <c r="D71" s="39">
        <v>0</v>
      </c>
      <c r="E71" s="39">
        <v>0</v>
      </c>
    </row>
    <row r="72" spans="2:5" ht="12.95" customHeight="1" x14ac:dyDescent="0.2">
      <c r="B72" s="65" t="s">
        <v>63</v>
      </c>
      <c r="C72" s="30" t="s">
        <v>64</v>
      </c>
      <c r="D72" s="39"/>
      <c r="E72" s="39">
        <v>0</v>
      </c>
    </row>
    <row r="73" spans="2:5" s="27" customFormat="1" ht="12.95" customHeight="1" x14ac:dyDescent="0.2">
      <c r="B73" s="10" t="s">
        <v>30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65</v>
      </c>
      <c r="C74" s="6"/>
      <c r="D74" s="18"/>
      <c r="E74" s="9">
        <f>+E73/1000000</f>
        <v>0</v>
      </c>
    </row>
    <row r="75" spans="2:5" ht="12.95" customHeight="1" x14ac:dyDescent="0.2">
      <c r="B75" s="34"/>
      <c r="D75" s="39"/>
      <c r="E75" s="39"/>
    </row>
    <row r="76" spans="2:5" ht="12.95" customHeight="1" x14ac:dyDescent="0.2">
      <c r="B76" s="34"/>
      <c r="D76" s="39"/>
      <c r="E76" s="39"/>
    </row>
    <row r="77" spans="2:5" ht="12.95" customHeight="1" x14ac:dyDescent="0.2">
      <c r="B77" s="40" t="s">
        <v>90</v>
      </c>
      <c r="C77" s="42"/>
      <c r="D77" s="39"/>
      <c r="E77" s="39"/>
    </row>
    <row r="78" spans="2:5" ht="12.95" customHeight="1" x14ac:dyDescent="0.2">
      <c r="B78" s="41" t="s">
        <v>66</v>
      </c>
      <c r="C78" s="42"/>
      <c r="D78" s="39"/>
      <c r="E78" s="39"/>
    </row>
    <row r="79" spans="2:5" ht="12.95" customHeight="1" x14ac:dyDescent="0.2">
      <c r="B79" s="68"/>
      <c r="C79" s="68"/>
      <c r="D79" s="68"/>
      <c r="E79" s="68"/>
    </row>
    <row r="80" spans="2:5" ht="12.95" customHeight="1" x14ac:dyDescent="0.2">
      <c r="B80" s="33" t="s">
        <v>33</v>
      </c>
      <c r="E80" s="14">
        <f>+E25+E74</f>
        <v>13.165908</v>
      </c>
    </row>
    <row r="81" spans="2:5" ht="12.95" customHeight="1" x14ac:dyDescent="0.2">
      <c r="B81" s="11" t="s">
        <v>34</v>
      </c>
      <c r="C81" s="11"/>
      <c r="D81" s="11"/>
      <c r="E81" s="19">
        <f>+E51</f>
        <v>3.1372650000000002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B6:B22 A32:B48 B58:B72" numberStoredAsText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D2817-DFBE-404A-9E91-21FC0D15D633}">
  <dimension ref="B2:Q81"/>
  <sheetViews>
    <sheetView showGridLines="0" topLeftCell="A26" zoomScale="85" zoomScaleNormal="85" workbookViewId="0"/>
  </sheetViews>
  <sheetFormatPr defaultColWidth="9.33203125" defaultRowHeight="12.95" customHeight="1" x14ac:dyDescent="0.2"/>
  <cols>
    <col min="1" max="1" width="2.83203125" style="33" customWidth="1"/>
    <col min="2" max="2" width="10.33203125" style="33" customWidth="1"/>
    <col min="3" max="3" width="10.83203125" style="33" customWidth="1"/>
    <col min="4" max="4" width="13.83203125" style="33" customWidth="1"/>
    <col min="5" max="5" width="14.1640625" style="33" customWidth="1"/>
    <col min="6" max="6" width="10.33203125" style="33" customWidth="1"/>
    <col min="7" max="7" width="11.5" style="33" customWidth="1"/>
    <col min="8" max="9" width="17.83203125" style="33" customWidth="1"/>
    <col min="10" max="16384" width="9.33203125" style="33"/>
  </cols>
  <sheetData>
    <row r="2" spans="2:5" ht="12.95" customHeight="1" x14ac:dyDescent="0.25">
      <c r="B2" s="29" t="s">
        <v>91</v>
      </c>
      <c r="C2" s="28"/>
      <c r="D2" s="42"/>
      <c r="E2" s="42"/>
    </row>
    <row r="3" spans="2:5" ht="12.95" customHeight="1" x14ac:dyDescent="0.2">
      <c r="B3" s="35"/>
      <c r="C3" s="42"/>
      <c r="D3" s="42"/>
      <c r="E3" s="42"/>
    </row>
    <row r="4" spans="2:5" ht="22.5" customHeight="1" x14ac:dyDescent="0.2">
      <c r="B4" s="69" t="s">
        <v>53</v>
      </c>
      <c r="C4" s="69"/>
      <c r="D4" s="69" t="s">
        <v>54</v>
      </c>
      <c r="E4" s="69"/>
    </row>
    <row r="5" spans="2:5" ht="22.5" x14ac:dyDescent="0.2">
      <c r="B5" s="36" t="s">
        <v>0</v>
      </c>
      <c r="C5" s="36" t="s">
        <v>1</v>
      </c>
      <c r="D5" s="36" t="s">
        <v>55</v>
      </c>
      <c r="E5" s="36" t="s">
        <v>61</v>
      </c>
    </row>
    <row r="6" spans="2:5" ht="12.95" customHeight="1" x14ac:dyDescent="0.2">
      <c r="B6" s="30" t="s">
        <v>2</v>
      </c>
      <c r="C6" s="30" t="s">
        <v>16</v>
      </c>
      <c r="D6" s="66">
        <v>847415</v>
      </c>
      <c r="E6" s="66">
        <v>460019</v>
      </c>
    </row>
    <row r="7" spans="2:5" ht="12.95" customHeight="1" x14ac:dyDescent="0.2">
      <c r="B7" s="30" t="s">
        <v>3</v>
      </c>
      <c r="C7" s="30" t="s">
        <v>17</v>
      </c>
      <c r="D7" s="66">
        <v>479495</v>
      </c>
      <c r="E7" s="66">
        <v>294669</v>
      </c>
    </row>
    <row r="8" spans="2:5" ht="12.95" customHeight="1" x14ac:dyDescent="0.2">
      <c r="B8" s="30" t="s">
        <v>4</v>
      </c>
      <c r="C8" s="30" t="s">
        <v>18</v>
      </c>
      <c r="D8" s="66">
        <v>811100</v>
      </c>
      <c r="E8" s="66">
        <v>30304</v>
      </c>
    </row>
    <row r="9" spans="2:5" ht="12.95" customHeight="1" x14ac:dyDescent="0.2">
      <c r="B9" s="30" t="s">
        <v>5</v>
      </c>
      <c r="C9" s="30" t="s">
        <v>19</v>
      </c>
      <c r="D9" s="66">
        <v>28450</v>
      </c>
      <c r="E9" s="66">
        <v>3042</v>
      </c>
    </row>
    <row r="10" spans="2:5" ht="12.95" customHeight="1" x14ac:dyDescent="0.2">
      <c r="B10" s="30" t="s">
        <v>6</v>
      </c>
      <c r="C10" s="30" t="s">
        <v>20</v>
      </c>
      <c r="D10" s="66">
        <v>213569000</v>
      </c>
      <c r="E10" s="66">
        <v>502861</v>
      </c>
    </row>
    <row r="11" spans="2:5" ht="12.95" customHeight="1" x14ac:dyDescent="0.2">
      <c r="B11" s="30" t="s">
        <v>7</v>
      </c>
      <c r="C11" s="30" t="s">
        <v>21</v>
      </c>
      <c r="D11" s="66">
        <v>5753000</v>
      </c>
      <c r="E11" s="66">
        <v>32710</v>
      </c>
    </row>
    <row r="12" spans="2:5" ht="12.95" customHeight="1" x14ac:dyDescent="0.2">
      <c r="B12" s="30" t="s">
        <v>8</v>
      </c>
      <c r="C12" s="30" t="s">
        <v>22</v>
      </c>
      <c r="D12" s="66">
        <v>24600</v>
      </c>
      <c r="E12" s="66">
        <v>1453</v>
      </c>
    </row>
    <row r="13" spans="2:5" ht="12.95" customHeight="1" x14ac:dyDescent="0.2">
      <c r="B13" s="30" t="s">
        <v>35</v>
      </c>
      <c r="C13" s="30" t="s">
        <v>36</v>
      </c>
      <c r="D13" s="66">
        <v>2020</v>
      </c>
      <c r="E13" s="67">
        <v>14</v>
      </c>
    </row>
    <row r="14" spans="2:5" ht="12.95" customHeight="1" x14ac:dyDescent="0.2">
      <c r="B14" s="30" t="s">
        <v>9</v>
      </c>
      <c r="C14" s="30" t="s">
        <v>23</v>
      </c>
      <c r="D14" s="66">
        <v>19570</v>
      </c>
      <c r="E14" s="66">
        <v>1242</v>
      </c>
    </row>
    <row r="15" spans="2:5" ht="12.95" customHeight="1" x14ac:dyDescent="0.2">
      <c r="B15" s="30" t="s">
        <v>10</v>
      </c>
      <c r="C15" s="30" t="s">
        <v>24</v>
      </c>
      <c r="D15" s="66">
        <v>2861085</v>
      </c>
      <c r="E15" s="66">
        <v>2975481</v>
      </c>
    </row>
    <row r="16" spans="2:5" ht="12.95" customHeight="1" x14ac:dyDescent="0.2">
      <c r="B16" s="30" t="s">
        <v>11</v>
      </c>
      <c r="C16" s="30" t="s">
        <v>25</v>
      </c>
      <c r="D16" s="66">
        <v>583465</v>
      </c>
      <c r="E16" s="66">
        <v>661343</v>
      </c>
    </row>
    <row r="17" spans="2:17" ht="12.95" customHeight="1" x14ac:dyDescent="0.2">
      <c r="B17" s="30" t="s">
        <v>12</v>
      </c>
      <c r="C17" s="30" t="s">
        <v>26</v>
      </c>
      <c r="D17" s="66">
        <v>9418342</v>
      </c>
      <c r="E17" s="66">
        <v>8079634</v>
      </c>
    </row>
    <row r="18" spans="2:17" ht="12.95" customHeight="1" x14ac:dyDescent="0.2">
      <c r="B18" s="30" t="s">
        <v>13</v>
      </c>
      <c r="C18" s="30" t="s">
        <v>27</v>
      </c>
      <c r="D18" s="66">
        <v>2319140</v>
      </c>
      <c r="E18" s="66">
        <v>16329</v>
      </c>
    </row>
    <row r="19" spans="2:17" ht="12.95" customHeight="1" x14ac:dyDescent="0.2">
      <c r="B19" s="30" t="s">
        <v>37</v>
      </c>
      <c r="C19" s="30" t="s">
        <v>38</v>
      </c>
      <c r="D19" s="66">
        <v>4942</v>
      </c>
      <c r="E19" s="66">
        <v>755</v>
      </c>
    </row>
    <row r="20" spans="2:17" ht="12.95" customHeight="1" x14ac:dyDescent="0.2">
      <c r="B20" s="30" t="s">
        <v>39</v>
      </c>
      <c r="C20" s="30" t="s">
        <v>40</v>
      </c>
      <c r="D20" s="66">
        <v>0</v>
      </c>
      <c r="E20" s="66">
        <v>0</v>
      </c>
    </row>
    <row r="21" spans="2:17" ht="12.95" customHeight="1" x14ac:dyDescent="0.2">
      <c r="B21" s="30" t="s">
        <v>14</v>
      </c>
      <c r="C21" s="30" t="s">
        <v>28</v>
      </c>
      <c r="D21" s="66">
        <v>1644458</v>
      </c>
      <c r="E21" s="66">
        <v>821728</v>
      </c>
      <c r="H21" s="14"/>
    </row>
    <row r="22" spans="2:17" ht="12.95" customHeight="1" x14ac:dyDescent="0.2">
      <c r="B22" s="30" t="s">
        <v>15</v>
      </c>
      <c r="C22" s="30" t="s">
        <v>29</v>
      </c>
      <c r="D22" s="66">
        <v>226400</v>
      </c>
      <c r="E22" s="66">
        <v>48743</v>
      </c>
      <c r="H22" s="14"/>
    </row>
    <row r="23" spans="2:17" ht="12.95" customHeight="1" x14ac:dyDescent="0.2">
      <c r="B23" s="65" t="s">
        <v>63</v>
      </c>
      <c r="C23" s="30" t="s">
        <v>64</v>
      </c>
      <c r="D23" s="39"/>
      <c r="E23" s="39">
        <v>13334</v>
      </c>
      <c r="H23" s="14"/>
      <c r="I23" s="14"/>
    </row>
    <row r="24" spans="2:17" s="27" customFormat="1" ht="12.95" customHeight="1" x14ac:dyDescent="0.2">
      <c r="B24" s="15" t="s">
        <v>30</v>
      </c>
      <c r="C24" s="10"/>
      <c r="D24" s="10"/>
      <c r="E24" s="16">
        <f>SUM(E6:E23)</f>
        <v>13943661</v>
      </c>
      <c r="H24" s="21"/>
      <c r="I24" s="21"/>
    </row>
    <row r="25" spans="2:17" ht="12.95" customHeight="1" x14ac:dyDescent="0.2">
      <c r="B25" s="17" t="s">
        <v>65</v>
      </c>
      <c r="C25" s="6"/>
      <c r="D25" s="18"/>
      <c r="E25" s="9">
        <f>+E24/1000000</f>
        <v>13.943661000000001</v>
      </c>
      <c r="I25" s="14"/>
    </row>
    <row r="26" spans="2:17" ht="12.95" customHeight="1" x14ac:dyDescent="0.2">
      <c r="B26" s="34"/>
      <c r="D26" s="31"/>
      <c r="E26" s="31"/>
    </row>
    <row r="27" spans="2:17" ht="12.95" customHeight="1" x14ac:dyDescent="0.2">
      <c r="B27" s="34"/>
      <c r="D27" s="31"/>
      <c r="E27" s="31"/>
    </row>
    <row r="28" spans="2:17" ht="12.95" customHeight="1" x14ac:dyDescent="0.2">
      <c r="B28" s="40" t="s">
        <v>92</v>
      </c>
      <c r="C28" s="42"/>
      <c r="D28" s="42"/>
      <c r="E28" s="42"/>
    </row>
    <row r="29" spans="2:17" ht="12.95" customHeight="1" x14ac:dyDescent="0.2">
      <c r="B29" s="32"/>
      <c r="C29" s="42"/>
      <c r="D29" s="42"/>
      <c r="E29" s="42"/>
      <c r="Q29" s="22"/>
    </row>
    <row r="30" spans="2:17" ht="22.5" customHeight="1" x14ac:dyDescent="0.2">
      <c r="B30" s="69" t="s">
        <v>53</v>
      </c>
      <c r="C30" s="69"/>
      <c r="D30" s="69" t="s">
        <v>56</v>
      </c>
      <c r="E30" s="69"/>
      <c r="Q30" s="22"/>
    </row>
    <row r="31" spans="2:17" ht="22.5" x14ac:dyDescent="0.2">
      <c r="B31" s="36" t="s">
        <v>0</v>
      </c>
      <c r="C31" s="36" t="s">
        <v>1</v>
      </c>
      <c r="D31" s="36" t="s">
        <v>55</v>
      </c>
      <c r="E31" s="36" t="s">
        <v>61</v>
      </c>
      <c r="Q31" s="22"/>
    </row>
    <row r="32" spans="2:17" ht="12.95" customHeight="1" x14ac:dyDescent="0.2">
      <c r="B32" s="30" t="s">
        <v>2</v>
      </c>
      <c r="C32" s="30" t="s">
        <v>16</v>
      </c>
      <c r="D32" s="39">
        <v>59385</v>
      </c>
      <c r="E32" s="39">
        <v>34303</v>
      </c>
      <c r="Q32" s="22"/>
    </row>
    <row r="33" spans="2:17" ht="12.95" customHeight="1" x14ac:dyDescent="0.2">
      <c r="B33" s="30">
        <v>124</v>
      </c>
      <c r="C33" s="30" t="s">
        <v>17</v>
      </c>
      <c r="D33" s="39">
        <v>50240</v>
      </c>
      <c r="E33" s="39">
        <v>32501</v>
      </c>
      <c r="Q33" s="22"/>
    </row>
    <row r="34" spans="2:17" ht="12.95" customHeight="1" x14ac:dyDescent="0.2">
      <c r="B34" s="30" t="s">
        <v>4</v>
      </c>
      <c r="C34" s="30" t="s">
        <v>18</v>
      </c>
      <c r="D34" s="39">
        <v>379900</v>
      </c>
      <c r="E34" s="39">
        <v>16033</v>
      </c>
    </row>
    <row r="35" spans="2:17" ht="12.95" customHeight="1" x14ac:dyDescent="0.2">
      <c r="B35" s="30" t="s">
        <v>5</v>
      </c>
      <c r="C35" s="30" t="s">
        <v>19</v>
      </c>
      <c r="D35" s="39">
        <v>8000</v>
      </c>
      <c r="E35" s="39">
        <v>1098</v>
      </c>
    </row>
    <row r="36" spans="2:17" ht="12.95" customHeight="1" x14ac:dyDescent="0.2">
      <c r="B36" s="30" t="s">
        <v>6</v>
      </c>
      <c r="C36" s="30" t="s">
        <v>20</v>
      </c>
      <c r="D36" s="39">
        <v>180295600</v>
      </c>
      <c r="E36" s="39">
        <v>436315</v>
      </c>
    </row>
    <row r="37" spans="2:17" ht="12.95" customHeight="1" x14ac:dyDescent="0.2">
      <c r="B37" s="30" t="s">
        <v>7</v>
      </c>
      <c r="C37" s="30" t="s">
        <v>21</v>
      </c>
      <c r="D37" s="39">
        <v>852000</v>
      </c>
      <c r="E37" s="39">
        <v>5510</v>
      </c>
    </row>
    <row r="38" spans="2:17" ht="12.95" customHeight="1" x14ac:dyDescent="0.2">
      <c r="B38" s="30" t="s">
        <v>8</v>
      </c>
      <c r="C38" s="30" t="s">
        <v>22</v>
      </c>
      <c r="D38" s="39">
        <v>9950</v>
      </c>
      <c r="E38" s="39">
        <v>891</v>
      </c>
    </row>
    <row r="39" spans="2:17" ht="12.95" customHeight="1" x14ac:dyDescent="0.2">
      <c r="B39" s="30" t="s">
        <v>35</v>
      </c>
      <c r="C39" s="30" t="s">
        <v>36</v>
      </c>
      <c r="D39" s="39"/>
      <c r="E39" s="39"/>
    </row>
    <row r="40" spans="2:17" ht="12.95" customHeight="1" x14ac:dyDescent="0.2">
      <c r="B40" s="30" t="s">
        <v>9</v>
      </c>
      <c r="C40" s="30" t="s">
        <v>23</v>
      </c>
      <c r="D40" s="39">
        <v>1620</v>
      </c>
      <c r="E40" s="39">
        <v>152</v>
      </c>
    </row>
    <row r="41" spans="2:17" ht="12.95" customHeight="1" x14ac:dyDescent="0.2">
      <c r="B41" s="30" t="s">
        <v>10</v>
      </c>
      <c r="C41" s="30" t="s">
        <v>24</v>
      </c>
      <c r="D41" s="39">
        <v>291865</v>
      </c>
      <c r="E41" s="39">
        <v>317262</v>
      </c>
    </row>
    <row r="42" spans="2:17" ht="12.95" customHeight="1" x14ac:dyDescent="0.2">
      <c r="B42" s="30" t="s">
        <v>11</v>
      </c>
      <c r="C42" s="30" t="s">
        <v>25</v>
      </c>
      <c r="D42" s="39">
        <v>169425</v>
      </c>
      <c r="E42" s="39">
        <v>204442</v>
      </c>
    </row>
    <row r="43" spans="2:17" ht="12.95" customHeight="1" x14ac:dyDescent="0.2">
      <c r="B43" s="30" t="s">
        <v>12</v>
      </c>
      <c r="C43" s="30" t="s">
        <v>26</v>
      </c>
      <c r="D43" s="39">
        <v>684541</v>
      </c>
      <c r="E43" s="39">
        <v>621234</v>
      </c>
    </row>
    <row r="44" spans="2:17" ht="12.95" customHeight="1" x14ac:dyDescent="0.2">
      <c r="B44" s="30" t="s">
        <v>13</v>
      </c>
      <c r="C44" s="30" t="s">
        <v>27</v>
      </c>
      <c r="D44" s="39">
        <v>1904890</v>
      </c>
      <c r="E44" s="39">
        <v>17064</v>
      </c>
    </row>
    <row r="45" spans="2:17" ht="12.95" customHeight="1" x14ac:dyDescent="0.2">
      <c r="B45" s="30" t="s">
        <v>37</v>
      </c>
      <c r="C45" s="30" t="s">
        <v>38</v>
      </c>
      <c r="D45" s="39">
        <v>5373</v>
      </c>
      <c r="E45" s="39">
        <v>1069</v>
      </c>
    </row>
    <row r="46" spans="2:17" ht="12.95" customHeight="1" x14ac:dyDescent="0.2">
      <c r="B46" s="20" t="s">
        <v>39</v>
      </c>
      <c r="C46" s="20" t="s">
        <v>40</v>
      </c>
      <c r="D46" s="39">
        <v>0</v>
      </c>
      <c r="E46" s="39">
        <v>0</v>
      </c>
    </row>
    <row r="47" spans="2:17" ht="12.95" customHeight="1" x14ac:dyDescent="0.2">
      <c r="B47" s="30" t="s">
        <v>14</v>
      </c>
      <c r="C47" s="30" t="s">
        <v>28</v>
      </c>
      <c r="D47" s="39">
        <v>1421794</v>
      </c>
      <c r="E47" s="39">
        <v>741501</v>
      </c>
    </row>
    <row r="48" spans="2:17" ht="12.95" customHeight="1" x14ac:dyDescent="0.2">
      <c r="B48" s="30" t="s">
        <v>15</v>
      </c>
      <c r="C48" s="30" t="s">
        <v>29</v>
      </c>
      <c r="D48" s="39">
        <v>55610</v>
      </c>
      <c r="E48" s="39">
        <v>13772</v>
      </c>
    </row>
    <row r="49" spans="2:5" ht="12.95" customHeight="1" x14ac:dyDescent="0.2">
      <c r="B49" s="65" t="s">
        <v>63</v>
      </c>
      <c r="C49" s="30" t="s">
        <v>64</v>
      </c>
      <c r="D49" s="39"/>
      <c r="E49" s="39">
        <v>7260</v>
      </c>
    </row>
    <row r="50" spans="2:5" s="27" customFormat="1" ht="12.95" customHeight="1" x14ac:dyDescent="0.2">
      <c r="B50" s="10" t="s">
        <v>30</v>
      </c>
      <c r="C50" s="10"/>
      <c r="D50" s="16"/>
      <c r="E50" s="16">
        <f>SUM(E32:E49)</f>
        <v>2450407</v>
      </c>
    </row>
    <row r="51" spans="2:5" ht="12.95" customHeight="1" x14ac:dyDescent="0.2">
      <c r="B51" s="17" t="s">
        <v>65</v>
      </c>
      <c r="C51" s="6"/>
      <c r="D51" s="18"/>
      <c r="E51" s="9">
        <f>+E50/1000000</f>
        <v>2.4504069999999998</v>
      </c>
    </row>
    <row r="52" spans="2:5" ht="12.95" customHeight="1" x14ac:dyDescent="0.2">
      <c r="B52" s="34"/>
      <c r="D52" s="31"/>
      <c r="E52" s="31"/>
    </row>
    <row r="53" spans="2:5" ht="12.95" customHeight="1" x14ac:dyDescent="0.2">
      <c r="B53" s="34"/>
      <c r="D53" s="31"/>
      <c r="E53" s="31"/>
    </row>
    <row r="54" spans="2:5" ht="12.95" customHeight="1" x14ac:dyDescent="0.2">
      <c r="B54" s="37" t="s">
        <v>93</v>
      </c>
      <c r="C54" s="42"/>
      <c r="D54" s="42"/>
      <c r="E54" s="42"/>
    </row>
    <row r="55" spans="2:5" ht="12.95" customHeight="1" x14ac:dyDescent="0.2">
      <c r="B55" s="35"/>
      <c r="C55" s="42"/>
      <c r="D55" s="42"/>
      <c r="E55" s="42"/>
    </row>
    <row r="56" spans="2:5" ht="22.5" customHeight="1" x14ac:dyDescent="0.2">
      <c r="B56" s="69" t="s">
        <v>53</v>
      </c>
      <c r="C56" s="69"/>
      <c r="D56" s="69" t="s">
        <v>54</v>
      </c>
      <c r="E56" s="69"/>
    </row>
    <row r="57" spans="2:5" ht="22.5" x14ac:dyDescent="0.2">
      <c r="B57" s="36" t="s">
        <v>0</v>
      </c>
      <c r="C57" s="36" t="s">
        <v>1</v>
      </c>
      <c r="D57" s="36" t="s">
        <v>55</v>
      </c>
      <c r="E57" s="36" t="s">
        <v>61</v>
      </c>
    </row>
    <row r="58" spans="2:5" ht="12.95" customHeight="1" x14ac:dyDescent="0.2">
      <c r="B58" s="30" t="s">
        <v>2</v>
      </c>
      <c r="C58" s="30" t="s">
        <v>16</v>
      </c>
      <c r="D58" s="39">
        <v>0</v>
      </c>
      <c r="E58" s="39">
        <v>0</v>
      </c>
    </row>
    <row r="59" spans="2:5" ht="12.95" customHeight="1" x14ac:dyDescent="0.2">
      <c r="B59" s="30">
        <v>124</v>
      </c>
      <c r="C59" s="30" t="s">
        <v>17</v>
      </c>
      <c r="D59" s="39">
        <v>0</v>
      </c>
      <c r="E59" s="39">
        <v>0</v>
      </c>
    </row>
    <row r="60" spans="2:5" ht="12.95" customHeight="1" x14ac:dyDescent="0.2">
      <c r="B60" s="30" t="s">
        <v>4</v>
      </c>
      <c r="C60" s="30" t="s">
        <v>18</v>
      </c>
      <c r="D60" s="39">
        <v>0</v>
      </c>
      <c r="E60" s="39">
        <v>0</v>
      </c>
    </row>
    <row r="61" spans="2:5" ht="12.95" customHeight="1" x14ac:dyDescent="0.2">
      <c r="B61" s="30" t="s">
        <v>5</v>
      </c>
      <c r="C61" s="30" t="s">
        <v>19</v>
      </c>
      <c r="D61" s="39">
        <v>0</v>
      </c>
      <c r="E61" s="39">
        <v>0</v>
      </c>
    </row>
    <row r="62" spans="2:5" ht="12.95" customHeight="1" x14ac:dyDescent="0.2">
      <c r="B62" s="30" t="s">
        <v>6</v>
      </c>
      <c r="C62" s="30" t="s">
        <v>20</v>
      </c>
      <c r="D62" s="39">
        <v>0</v>
      </c>
      <c r="E62" s="39">
        <v>0</v>
      </c>
    </row>
    <row r="63" spans="2:5" ht="12.95" customHeight="1" x14ac:dyDescent="0.2">
      <c r="B63" s="30" t="s">
        <v>7</v>
      </c>
      <c r="C63" s="30" t="s">
        <v>21</v>
      </c>
      <c r="D63" s="39">
        <v>0</v>
      </c>
      <c r="E63" s="39">
        <v>0</v>
      </c>
    </row>
    <row r="64" spans="2:5" ht="12.95" customHeight="1" x14ac:dyDescent="0.2">
      <c r="B64" s="30" t="s">
        <v>8</v>
      </c>
      <c r="C64" s="30" t="s">
        <v>22</v>
      </c>
      <c r="D64" s="39">
        <v>0</v>
      </c>
      <c r="E64" s="39">
        <v>0</v>
      </c>
    </row>
    <row r="65" spans="2:5" ht="12.95" customHeight="1" x14ac:dyDescent="0.2">
      <c r="B65" s="30" t="s">
        <v>9</v>
      </c>
      <c r="C65" s="30" t="s">
        <v>23</v>
      </c>
      <c r="D65" s="39">
        <v>0</v>
      </c>
      <c r="E65" s="39">
        <v>0</v>
      </c>
    </row>
    <row r="66" spans="2:5" ht="12.95" customHeight="1" x14ac:dyDescent="0.2">
      <c r="B66" s="30" t="s">
        <v>10</v>
      </c>
      <c r="C66" s="30" t="s">
        <v>24</v>
      </c>
      <c r="D66" s="39">
        <v>0</v>
      </c>
      <c r="E66" s="39">
        <v>0</v>
      </c>
    </row>
    <row r="67" spans="2:5" ht="12.95" customHeight="1" x14ac:dyDescent="0.2">
      <c r="B67" s="30" t="s">
        <v>11</v>
      </c>
      <c r="C67" s="30" t="s">
        <v>25</v>
      </c>
      <c r="D67" s="39">
        <v>0</v>
      </c>
      <c r="E67" s="39">
        <v>0</v>
      </c>
    </row>
    <row r="68" spans="2:5" ht="12.95" customHeight="1" x14ac:dyDescent="0.2">
      <c r="B68" s="30" t="s">
        <v>12</v>
      </c>
      <c r="C68" s="30" t="s">
        <v>26</v>
      </c>
      <c r="D68" s="39">
        <v>0</v>
      </c>
      <c r="E68" s="39">
        <v>0</v>
      </c>
    </row>
    <row r="69" spans="2:5" ht="12.95" customHeight="1" x14ac:dyDescent="0.2">
      <c r="B69" s="30" t="s">
        <v>13</v>
      </c>
      <c r="C69" s="30" t="s">
        <v>27</v>
      </c>
      <c r="D69" s="39">
        <v>0</v>
      </c>
      <c r="E69" s="39">
        <v>0</v>
      </c>
    </row>
    <row r="70" spans="2:5" ht="12.95" customHeight="1" x14ac:dyDescent="0.2">
      <c r="B70" s="30" t="s">
        <v>14</v>
      </c>
      <c r="C70" s="30" t="s">
        <v>28</v>
      </c>
      <c r="D70" s="39">
        <v>0</v>
      </c>
      <c r="E70" s="39">
        <v>0</v>
      </c>
    </row>
    <row r="71" spans="2:5" ht="12.95" customHeight="1" x14ac:dyDescent="0.2">
      <c r="B71" s="30" t="s">
        <v>15</v>
      </c>
      <c r="C71" s="30" t="s">
        <v>29</v>
      </c>
      <c r="D71" s="39">
        <v>0</v>
      </c>
      <c r="E71" s="39">
        <v>0</v>
      </c>
    </row>
    <row r="72" spans="2:5" ht="12.95" customHeight="1" x14ac:dyDescent="0.2">
      <c r="B72" s="65" t="s">
        <v>63</v>
      </c>
      <c r="C72" s="30" t="s">
        <v>64</v>
      </c>
      <c r="D72" s="39"/>
      <c r="E72" s="39">
        <v>0</v>
      </c>
    </row>
    <row r="73" spans="2:5" s="27" customFormat="1" ht="12.95" customHeight="1" x14ac:dyDescent="0.2">
      <c r="B73" s="10" t="s">
        <v>30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65</v>
      </c>
      <c r="C74" s="6"/>
      <c r="D74" s="18"/>
      <c r="E74" s="9">
        <f>+E73/1000000</f>
        <v>0</v>
      </c>
    </row>
    <row r="75" spans="2:5" ht="12.95" customHeight="1" x14ac:dyDescent="0.2">
      <c r="B75" s="34"/>
      <c r="D75" s="39"/>
      <c r="E75" s="39"/>
    </row>
    <row r="76" spans="2:5" ht="12.95" customHeight="1" x14ac:dyDescent="0.2">
      <c r="B76" s="34"/>
      <c r="D76" s="39"/>
      <c r="E76" s="39"/>
    </row>
    <row r="77" spans="2:5" ht="12.95" customHeight="1" x14ac:dyDescent="0.2">
      <c r="B77" s="40" t="s">
        <v>94</v>
      </c>
      <c r="C77" s="42"/>
      <c r="D77" s="39"/>
      <c r="E77" s="39"/>
    </row>
    <row r="78" spans="2:5" ht="12.95" customHeight="1" x14ac:dyDescent="0.2">
      <c r="B78" s="41" t="s">
        <v>66</v>
      </c>
      <c r="C78" s="42"/>
      <c r="D78" s="39"/>
      <c r="E78" s="39"/>
    </row>
    <row r="79" spans="2:5" ht="12.95" customHeight="1" x14ac:dyDescent="0.2">
      <c r="B79" s="68"/>
      <c r="C79" s="68"/>
      <c r="D79" s="68"/>
      <c r="E79" s="68"/>
    </row>
    <row r="80" spans="2:5" ht="12.95" customHeight="1" x14ac:dyDescent="0.2">
      <c r="B80" s="33" t="s">
        <v>33</v>
      </c>
      <c r="E80" s="14">
        <f>+E25+E74</f>
        <v>13.943661000000001</v>
      </c>
    </row>
    <row r="81" spans="2:5" ht="12.95" customHeight="1" x14ac:dyDescent="0.2">
      <c r="B81" s="11" t="s">
        <v>34</v>
      </c>
      <c r="C81" s="11"/>
      <c r="D81" s="11"/>
      <c r="E81" s="19">
        <f>+E51</f>
        <v>2.4504069999999998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B6:B22 B32:B48 B58:B71" numberStoredAsText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A7BE0-D314-4F6D-8A29-19D6755EAF78}">
  <dimension ref="B2:Q81"/>
  <sheetViews>
    <sheetView showGridLines="0" zoomScale="85" zoomScaleNormal="85" workbookViewId="0">
      <selection activeCell="E13" sqref="E13"/>
    </sheetView>
  </sheetViews>
  <sheetFormatPr defaultColWidth="9.33203125" defaultRowHeight="12.95" customHeight="1" x14ac:dyDescent="0.2"/>
  <cols>
    <col min="1" max="1" width="2.83203125" style="33" customWidth="1"/>
    <col min="2" max="2" width="10.33203125" style="33" customWidth="1"/>
    <col min="3" max="3" width="10.83203125" style="33" customWidth="1"/>
    <col min="4" max="4" width="13.83203125" style="33" customWidth="1"/>
    <col min="5" max="5" width="14.1640625" style="33" customWidth="1"/>
    <col min="6" max="6" width="10.33203125" style="33" customWidth="1"/>
    <col min="7" max="7" width="11.5" style="33" customWidth="1"/>
    <col min="8" max="9" width="17.83203125" style="33" customWidth="1"/>
    <col min="10" max="16384" width="9.33203125" style="33"/>
  </cols>
  <sheetData>
    <row r="2" spans="2:5" ht="12.95" customHeight="1" x14ac:dyDescent="0.25">
      <c r="B2" s="29" t="s">
        <v>95</v>
      </c>
      <c r="C2" s="28"/>
      <c r="D2" s="42"/>
      <c r="E2" s="42"/>
    </row>
    <row r="3" spans="2:5" ht="12.95" customHeight="1" x14ac:dyDescent="0.2">
      <c r="B3" s="35"/>
      <c r="C3" s="42"/>
      <c r="D3" s="42"/>
      <c r="E3" s="42"/>
    </row>
    <row r="4" spans="2:5" ht="22.5" customHeight="1" x14ac:dyDescent="0.2">
      <c r="B4" s="69" t="s">
        <v>53</v>
      </c>
      <c r="C4" s="69"/>
      <c r="D4" s="69" t="s">
        <v>54</v>
      </c>
      <c r="E4" s="69"/>
    </row>
    <row r="5" spans="2:5" ht="22.5" x14ac:dyDescent="0.2">
      <c r="B5" s="36" t="s">
        <v>0</v>
      </c>
      <c r="C5" s="36" t="s">
        <v>1</v>
      </c>
      <c r="D5" s="36" t="s">
        <v>55</v>
      </c>
      <c r="E5" s="36" t="s">
        <v>61</v>
      </c>
    </row>
    <row r="6" spans="2:5" ht="12.95" customHeight="1" x14ac:dyDescent="0.2">
      <c r="B6" s="30" t="s">
        <v>2</v>
      </c>
      <c r="C6" s="30" t="s">
        <v>16</v>
      </c>
      <c r="D6" s="66">
        <v>1243870</v>
      </c>
      <c r="E6" s="66">
        <v>665766</v>
      </c>
    </row>
    <row r="7" spans="2:5" ht="12.95" customHeight="1" x14ac:dyDescent="0.2">
      <c r="B7" s="30" t="s">
        <v>3</v>
      </c>
      <c r="C7" s="30" t="s">
        <v>17</v>
      </c>
      <c r="D7" s="66">
        <v>782095</v>
      </c>
      <c r="E7" s="66">
        <v>475548</v>
      </c>
    </row>
    <row r="8" spans="2:5" ht="12.95" customHeight="1" x14ac:dyDescent="0.2">
      <c r="B8" s="30" t="s">
        <v>4</v>
      </c>
      <c r="C8" s="30" t="s">
        <v>18</v>
      </c>
      <c r="D8" s="66">
        <v>1858650</v>
      </c>
      <c r="E8" s="66">
        <v>70266</v>
      </c>
    </row>
    <row r="9" spans="2:5" ht="12.95" customHeight="1" x14ac:dyDescent="0.2">
      <c r="B9" s="30" t="s">
        <v>5</v>
      </c>
      <c r="C9" s="30" t="s">
        <v>19</v>
      </c>
      <c r="D9" s="66">
        <v>28300</v>
      </c>
      <c r="E9" s="66">
        <v>2656</v>
      </c>
    </row>
    <row r="10" spans="2:5" ht="12.95" customHeight="1" x14ac:dyDescent="0.2">
      <c r="B10" s="30" t="s">
        <v>6</v>
      </c>
      <c r="C10" s="30" t="s">
        <v>20</v>
      </c>
      <c r="D10" s="66">
        <v>179148223</v>
      </c>
      <c r="E10" s="66">
        <v>421471</v>
      </c>
    </row>
    <row r="11" spans="2:5" ht="12.95" customHeight="1" x14ac:dyDescent="0.2">
      <c r="B11" s="30" t="s">
        <v>7</v>
      </c>
      <c r="C11" s="30" t="s">
        <v>21</v>
      </c>
      <c r="D11" s="66">
        <v>3503000</v>
      </c>
      <c r="E11" s="66">
        <v>18873</v>
      </c>
    </row>
    <row r="12" spans="2:5" ht="12.95" customHeight="1" x14ac:dyDescent="0.2">
      <c r="B12" s="30" t="s">
        <v>8</v>
      </c>
      <c r="C12" s="30" t="s">
        <v>22</v>
      </c>
      <c r="D12" s="66">
        <v>36950</v>
      </c>
      <c r="E12" s="66">
        <v>2175</v>
      </c>
    </row>
    <row r="13" spans="2:5" ht="12.95" customHeight="1" x14ac:dyDescent="0.2">
      <c r="B13" s="30" t="s">
        <v>35</v>
      </c>
      <c r="C13" s="30" t="s">
        <v>36</v>
      </c>
      <c r="D13" s="66">
        <v>2310</v>
      </c>
      <c r="E13" s="66">
        <v>15</v>
      </c>
    </row>
    <row r="14" spans="2:5" ht="12.95" customHeight="1" x14ac:dyDescent="0.2">
      <c r="B14" s="30" t="s">
        <v>9</v>
      </c>
      <c r="C14" s="30" t="s">
        <v>23</v>
      </c>
      <c r="D14" s="66">
        <v>48300</v>
      </c>
      <c r="E14" s="66">
        <v>3049</v>
      </c>
    </row>
    <row r="15" spans="2:5" ht="12.95" customHeight="1" x14ac:dyDescent="0.2">
      <c r="B15" s="30" t="s">
        <v>10</v>
      </c>
      <c r="C15" s="30" t="s">
        <v>24</v>
      </c>
      <c r="D15" s="66">
        <v>2651712</v>
      </c>
      <c r="E15" s="66">
        <v>2747070</v>
      </c>
    </row>
    <row r="16" spans="2:5" ht="12.95" customHeight="1" x14ac:dyDescent="0.2">
      <c r="B16" s="30" t="s">
        <v>11</v>
      </c>
      <c r="C16" s="30" t="s">
        <v>25</v>
      </c>
      <c r="D16" s="66">
        <v>672925</v>
      </c>
      <c r="E16" s="66">
        <v>753418</v>
      </c>
    </row>
    <row r="17" spans="2:17" ht="12.95" customHeight="1" x14ac:dyDescent="0.2">
      <c r="B17" s="30" t="s">
        <v>12</v>
      </c>
      <c r="C17" s="30" t="s">
        <v>26</v>
      </c>
      <c r="D17" s="66">
        <v>10705808</v>
      </c>
      <c r="E17" s="66">
        <v>8980563</v>
      </c>
    </row>
    <row r="18" spans="2:17" ht="12.95" customHeight="1" x14ac:dyDescent="0.2">
      <c r="B18" s="30" t="s">
        <v>13</v>
      </c>
      <c r="C18" s="30" t="s">
        <v>27</v>
      </c>
      <c r="D18" s="66">
        <v>2009940</v>
      </c>
      <c r="E18" s="66">
        <v>14632</v>
      </c>
    </row>
    <row r="19" spans="2:17" ht="12.95" customHeight="1" x14ac:dyDescent="0.2">
      <c r="B19" s="30" t="s">
        <v>37</v>
      </c>
      <c r="C19" s="30" t="s">
        <v>38</v>
      </c>
      <c r="D19" s="66">
        <v>1734</v>
      </c>
      <c r="E19" s="66">
        <v>265</v>
      </c>
    </row>
    <row r="20" spans="2:17" ht="12.95" customHeight="1" x14ac:dyDescent="0.2">
      <c r="B20" s="30" t="s">
        <v>39</v>
      </c>
      <c r="C20" s="30" t="s">
        <v>40</v>
      </c>
      <c r="D20" s="66">
        <v>0</v>
      </c>
      <c r="E20" s="66">
        <v>0</v>
      </c>
    </row>
    <row r="21" spans="2:17" ht="12.95" customHeight="1" x14ac:dyDescent="0.2">
      <c r="B21" s="30" t="s">
        <v>14</v>
      </c>
      <c r="C21" s="30" t="s">
        <v>28</v>
      </c>
      <c r="D21" s="66">
        <v>1675303</v>
      </c>
      <c r="E21" s="66">
        <v>837414</v>
      </c>
      <c r="H21" s="14"/>
    </row>
    <row r="22" spans="2:17" ht="12.95" customHeight="1" x14ac:dyDescent="0.2">
      <c r="B22" s="30" t="s">
        <v>15</v>
      </c>
      <c r="C22" s="30" t="s">
        <v>29</v>
      </c>
      <c r="D22" s="66">
        <v>416140</v>
      </c>
      <c r="E22" s="66">
        <v>87927</v>
      </c>
      <c r="H22" s="14"/>
    </row>
    <row r="23" spans="2:17" ht="12.95" customHeight="1" x14ac:dyDescent="0.2">
      <c r="B23" s="65" t="s">
        <v>63</v>
      </c>
      <c r="C23" s="30" t="s">
        <v>64</v>
      </c>
      <c r="D23" s="39"/>
      <c r="E23" s="39">
        <v>18022</v>
      </c>
      <c r="H23" s="14"/>
      <c r="I23" s="14"/>
    </row>
    <row r="24" spans="2:17" s="27" customFormat="1" ht="12.95" customHeight="1" x14ac:dyDescent="0.2">
      <c r="B24" s="15" t="s">
        <v>30</v>
      </c>
      <c r="C24" s="10"/>
      <c r="D24" s="10"/>
      <c r="E24" s="16">
        <f>SUM(E6:E23)</f>
        <v>15099130</v>
      </c>
      <c r="H24" s="21"/>
      <c r="I24" s="21"/>
    </row>
    <row r="25" spans="2:17" ht="12.95" customHeight="1" x14ac:dyDescent="0.2">
      <c r="B25" s="17" t="s">
        <v>65</v>
      </c>
      <c r="C25" s="6"/>
      <c r="D25" s="18"/>
      <c r="E25" s="9">
        <f>+E24/1000000</f>
        <v>15.099130000000001</v>
      </c>
      <c r="I25" s="14"/>
    </row>
    <row r="26" spans="2:17" ht="12.95" customHeight="1" x14ac:dyDescent="0.2">
      <c r="B26" s="34"/>
      <c r="D26" s="31"/>
      <c r="E26" s="31"/>
    </row>
    <row r="27" spans="2:17" ht="12.95" customHeight="1" x14ac:dyDescent="0.2">
      <c r="B27" s="34"/>
      <c r="D27" s="31"/>
      <c r="E27" s="31"/>
    </row>
    <row r="28" spans="2:17" ht="12.95" customHeight="1" x14ac:dyDescent="0.2">
      <c r="B28" s="40" t="s">
        <v>96</v>
      </c>
      <c r="C28" s="42"/>
      <c r="D28" s="42"/>
      <c r="E28" s="42"/>
    </row>
    <row r="29" spans="2:17" ht="12.95" customHeight="1" x14ac:dyDescent="0.2">
      <c r="B29" s="32"/>
      <c r="C29" s="42"/>
      <c r="D29" s="42"/>
      <c r="E29" s="42"/>
      <c r="Q29" s="22"/>
    </row>
    <row r="30" spans="2:17" ht="22.5" customHeight="1" x14ac:dyDescent="0.2">
      <c r="B30" s="69" t="s">
        <v>53</v>
      </c>
      <c r="C30" s="69"/>
      <c r="D30" s="69" t="s">
        <v>56</v>
      </c>
      <c r="E30" s="69"/>
      <c r="Q30" s="22"/>
    </row>
    <row r="31" spans="2:17" ht="22.5" x14ac:dyDescent="0.2">
      <c r="B31" s="36" t="s">
        <v>0</v>
      </c>
      <c r="C31" s="36" t="s">
        <v>1</v>
      </c>
      <c r="D31" s="36" t="s">
        <v>55</v>
      </c>
      <c r="E31" s="36" t="s">
        <v>61</v>
      </c>
      <c r="Q31" s="22"/>
    </row>
    <row r="32" spans="2:17" ht="12.95" customHeight="1" x14ac:dyDescent="0.2">
      <c r="B32" s="30" t="s">
        <v>2</v>
      </c>
      <c r="C32" s="30" t="s">
        <v>16</v>
      </c>
      <c r="D32" s="39">
        <v>95540</v>
      </c>
      <c r="E32" s="39">
        <v>54878</v>
      </c>
      <c r="Q32" s="22"/>
    </row>
    <row r="33" spans="2:17" ht="12.95" customHeight="1" x14ac:dyDescent="0.2">
      <c r="B33" s="30">
        <v>124</v>
      </c>
      <c r="C33" s="30" t="s">
        <v>17</v>
      </c>
      <c r="D33" s="39">
        <v>101440</v>
      </c>
      <c r="E33" s="39">
        <v>65210</v>
      </c>
      <c r="Q33" s="22"/>
    </row>
    <row r="34" spans="2:17" ht="12.95" customHeight="1" x14ac:dyDescent="0.2">
      <c r="B34" s="30" t="s">
        <v>4</v>
      </c>
      <c r="C34" s="30" t="s">
        <v>18</v>
      </c>
      <c r="D34" s="39">
        <v>476550</v>
      </c>
      <c r="E34" s="39">
        <v>20109</v>
      </c>
    </row>
    <row r="35" spans="2:17" ht="12.95" customHeight="1" x14ac:dyDescent="0.2">
      <c r="B35" s="30" t="s">
        <v>5</v>
      </c>
      <c r="C35" s="30" t="s">
        <v>19</v>
      </c>
      <c r="D35" s="39">
        <v>1600</v>
      </c>
      <c r="E35" s="39">
        <v>220</v>
      </c>
    </row>
    <row r="36" spans="2:17" ht="12.95" customHeight="1" x14ac:dyDescent="0.2">
      <c r="B36" s="30" t="s">
        <v>6</v>
      </c>
      <c r="C36" s="30" t="s">
        <v>20</v>
      </c>
      <c r="D36" s="39">
        <v>135542223</v>
      </c>
      <c r="E36" s="39">
        <v>330071</v>
      </c>
    </row>
    <row r="37" spans="2:17" ht="12.95" customHeight="1" x14ac:dyDescent="0.2">
      <c r="B37" s="30" t="s">
        <v>7</v>
      </c>
      <c r="C37" s="30" t="s">
        <v>21</v>
      </c>
      <c r="D37" s="39">
        <v>1503000</v>
      </c>
      <c r="E37" s="39">
        <v>9103</v>
      </c>
    </row>
    <row r="38" spans="2:17" ht="12.95" customHeight="1" x14ac:dyDescent="0.2">
      <c r="B38" s="30" t="s">
        <v>8</v>
      </c>
      <c r="C38" s="30" t="s">
        <v>22</v>
      </c>
      <c r="D38" s="39">
        <v>6250</v>
      </c>
      <c r="E38" s="39">
        <v>557</v>
      </c>
    </row>
    <row r="39" spans="2:17" ht="12.95" customHeight="1" x14ac:dyDescent="0.2">
      <c r="B39" s="30" t="s">
        <v>35</v>
      </c>
      <c r="C39" s="30" t="s">
        <v>36</v>
      </c>
      <c r="D39" s="39">
        <v>187130</v>
      </c>
      <c r="E39" s="39">
        <v>1928</v>
      </c>
    </row>
    <row r="40" spans="2:17" ht="12.95" customHeight="1" x14ac:dyDescent="0.2">
      <c r="B40" s="30" t="s">
        <v>9</v>
      </c>
      <c r="C40" s="30" t="s">
        <v>23</v>
      </c>
      <c r="D40" s="39">
        <v>13560</v>
      </c>
      <c r="E40" s="39">
        <v>1265</v>
      </c>
    </row>
    <row r="41" spans="2:17" ht="12.95" customHeight="1" x14ac:dyDescent="0.2">
      <c r="B41" s="30" t="s">
        <v>10</v>
      </c>
      <c r="C41" s="30" t="s">
        <v>24</v>
      </c>
      <c r="D41" s="39">
        <v>274992</v>
      </c>
      <c r="E41" s="39">
        <v>298675</v>
      </c>
    </row>
    <row r="42" spans="2:17" ht="12.95" customHeight="1" x14ac:dyDescent="0.2">
      <c r="B42" s="30" t="s">
        <v>11</v>
      </c>
      <c r="C42" s="30" t="s">
        <v>25</v>
      </c>
      <c r="D42" s="39">
        <v>160185</v>
      </c>
      <c r="E42" s="39">
        <v>193047</v>
      </c>
    </row>
    <row r="43" spans="2:17" ht="12.95" customHeight="1" x14ac:dyDescent="0.2">
      <c r="B43" s="30" t="s">
        <v>12</v>
      </c>
      <c r="C43" s="30" t="s">
        <v>26</v>
      </c>
      <c r="D43" s="39">
        <v>892257</v>
      </c>
      <c r="E43" s="39">
        <v>794284</v>
      </c>
    </row>
    <row r="44" spans="2:17" ht="12.95" customHeight="1" x14ac:dyDescent="0.2">
      <c r="B44" s="30" t="s">
        <v>13</v>
      </c>
      <c r="C44" s="30" t="s">
        <v>27</v>
      </c>
      <c r="D44" s="39">
        <v>2162100</v>
      </c>
      <c r="E44" s="39">
        <v>19706</v>
      </c>
    </row>
    <row r="45" spans="2:17" ht="12.95" customHeight="1" x14ac:dyDescent="0.2">
      <c r="B45" s="30" t="s">
        <v>37</v>
      </c>
      <c r="C45" s="30" t="s">
        <v>38</v>
      </c>
      <c r="D45" s="39">
        <v>826</v>
      </c>
      <c r="E45" s="39">
        <v>165</v>
      </c>
    </row>
    <row r="46" spans="2:17" ht="12.95" customHeight="1" x14ac:dyDescent="0.2">
      <c r="B46" s="20" t="s">
        <v>39</v>
      </c>
      <c r="C46" s="20" t="s">
        <v>40</v>
      </c>
      <c r="D46" s="39">
        <v>0</v>
      </c>
      <c r="E46" s="39">
        <v>0</v>
      </c>
    </row>
    <row r="47" spans="2:17" ht="12.95" customHeight="1" x14ac:dyDescent="0.2">
      <c r="B47" s="30" t="s">
        <v>14</v>
      </c>
      <c r="C47" s="30" t="s">
        <v>28</v>
      </c>
      <c r="D47" s="39">
        <v>1553725</v>
      </c>
      <c r="E47" s="39">
        <v>808247</v>
      </c>
    </row>
    <row r="48" spans="2:17" ht="12.95" customHeight="1" x14ac:dyDescent="0.2">
      <c r="B48" s="30" t="s">
        <v>15</v>
      </c>
      <c r="C48" s="30" t="s">
        <v>29</v>
      </c>
      <c r="D48" s="39">
        <v>57810</v>
      </c>
      <c r="E48" s="39">
        <v>13941</v>
      </c>
    </row>
    <row r="49" spans="2:5" ht="12.95" customHeight="1" x14ac:dyDescent="0.2">
      <c r="B49" s="65" t="s">
        <v>63</v>
      </c>
      <c r="C49" s="30" t="s">
        <v>64</v>
      </c>
      <c r="D49" s="39"/>
      <c r="E49" s="39">
        <v>6677</v>
      </c>
    </row>
    <row r="50" spans="2:5" s="27" customFormat="1" ht="12.95" customHeight="1" x14ac:dyDescent="0.2">
      <c r="B50" s="10" t="s">
        <v>30</v>
      </c>
      <c r="C50" s="10"/>
      <c r="D50" s="16"/>
      <c r="E50" s="16">
        <f>SUM(E32:E49)</f>
        <v>2618083</v>
      </c>
    </row>
    <row r="51" spans="2:5" ht="12.95" customHeight="1" x14ac:dyDescent="0.2">
      <c r="B51" s="17" t="s">
        <v>65</v>
      </c>
      <c r="C51" s="6"/>
      <c r="D51" s="18"/>
      <c r="E51" s="9">
        <f>+E50/1000000</f>
        <v>2.6180829999999999</v>
      </c>
    </row>
    <row r="52" spans="2:5" ht="12.95" customHeight="1" x14ac:dyDescent="0.2">
      <c r="B52" s="34"/>
      <c r="D52" s="31"/>
      <c r="E52" s="31"/>
    </row>
    <row r="53" spans="2:5" ht="12.95" customHeight="1" x14ac:dyDescent="0.2">
      <c r="B53" s="34"/>
      <c r="D53" s="31"/>
      <c r="E53" s="31"/>
    </row>
    <row r="54" spans="2:5" ht="12.95" customHeight="1" x14ac:dyDescent="0.2">
      <c r="B54" s="37" t="s">
        <v>97</v>
      </c>
      <c r="C54" s="42"/>
      <c r="D54" s="42"/>
      <c r="E54" s="42"/>
    </row>
    <row r="55" spans="2:5" ht="12.95" customHeight="1" x14ac:dyDescent="0.2">
      <c r="B55" s="35"/>
      <c r="C55" s="42"/>
      <c r="D55" s="42"/>
      <c r="E55" s="42"/>
    </row>
    <row r="56" spans="2:5" ht="22.5" customHeight="1" x14ac:dyDescent="0.2">
      <c r="B56" s="69" t="s">
        <v>53</v>
      </c>
      <c r="C56" s="69"/>
      <c r="D56" s="69" t="s">
        <v>54</v>
      </c>
      <c r="E56" s="69"/>
    </row>
    <row r="57" spans="2:5" ht="22.5" x14ac:dyDescent="0.2">
      <c r="B57" s="36" t="s">
        <v>0</v>
      </c>
      <c r="C57" s="36" t="s">
        <v>1</v>
      </c>
      <c r="D57" s="36" t="s">
        <v>55</v>
      </c>
      <c r="E57" s="36" t="s">
        <v>61</v>
      </c>
    </row>
    <row r="58" spans="2:5" ht="12.95" customHeight="1" x14ac:dyDescent="0.2">
      <c r="B58" s="30" t="s">
        <v>2</v>
      </c>
      <c r="C58" s="30" t="s">
        <v>16</v>
      </c>
      <c r="D58" s="39">
        <v>0</v>
      </c>
      <c r="E58" s="39">
        <v>0</v>
      </c>
    </row>
    <row r="59" spans="2:5" ht="12.95" customHeight="1" x14ac:dyDescent="0.2">
      <c r="B59" s="30">
        <v>124</v>
      </c>
      <c r="C59" s="30" t="s">
        <v>17</v>
      </c>
      <c r="D59" s="39">
        <v>0</v>
      </c>
      <c r="E59" s="39">
        <v>0</v>
      </c>
    </row>
    <row r="60" spans="2:5" ht="12.95" customHeight="1" x14ac:dyDescent="0.2">
      <c r="B60" s="30" t="s">
        <v>4</v>
      </c>
      <c r="C60" s="30" t="s">
        <v>18</v>
      </c>
      <c r="D60" s="39">
        <v>0</v>
      </c>
      <c r="E60" s="39">
        <v>0</v>
      </c>
    </row>
    <row r="61" spans="2:5" ht="12.95" customHeight="1" x14ac:dyDescent="0.2">
      <c r="B61" s="30" t="s">
        <v>5</v>
      </c>
      <c r="C61" s="30" t="s">
        <v>19</v>
      </c>
      <c r="D61" s="39">
        <v>0</v>
      </c>
      <c r="E61" s="39">
        <v>0</v>
      </c>
    </row>
    <row r="62" spans="2:5" ht="12.95" customHeight="1" x14ac:dyDescent="0.2">
      <c r="B62" s="30" t="s">
        <v>6</v>
      </c>
      <c r="C62" s="30" t="s">
        <v>20</v>
      </c>
      <c r="D62" s="39">
        <v>0</v>
      </c>
      <c r="E62" s="39">
        <v>0</v>
      </c>
    </row>
    <row r="63" spans="2:5" ht="12.95" customHeight="1" x14ac:dyDescent="0.2">
      <c r="B63" s="30" t="s">
        <v>7</v>
      </c>
      <c r="C63" s="30" t="s">
        <v>21</v>
      </c>
      <c r="D63" s="39">
        <v>0</v>
      </c>
      <c r="E63" s="39">
        <v>0</v>
      </c>
    </row>
    <row r="64" spans="2:5" ht="12.95" customHeight="1" x14ac:dyDescent="0.2">
      <c r="B64" s="30" t="s">
        <v>8</v>
      </c>
      <c r="C64" s="30" t="s">
        <v>22</v>
      </c>
      <c r="D64" s="39">
        <v>0</v>
      </c>
      <c r="E64" s="39">
        <v>0</v>
      </c>
    </row>
    <row r="65" spans="2:5" ht="12.95" customHeight="1" x14ac:dyDescent="0.2">
      <c r="B65" s="30" t="s">
        <v>9</v>
      </c>
      <c r="C65" s="30" t="s">
        <v>23</v>
      </c>
      <c r="D65" s="39">
        <v>0</v>
      </c>
      <c r="E65" s="39">
        <v>0</v>
      </c>
    </row>
    <row r="66" spans="2:5" ht="12.95" customHeight="1" x14ac:dyDescent="0.2">
      <c r="B66" s="30" t="s">
        <v>10</v>
      </c>
      <c r="C66" s="30" t="s">
        <v>24</v>
      </c>
      <c r="D66" s="39">
        <v>0</v>
      </c>
      <c r="E66" s="39">
        <v>0</v>
      </c>
    </row>
    <row r="67" spans="2:5" ht="12.95" customHeight="1" x14ac:dyDescent="0.2">
      <c r="B67" s="30" t="s">
        <v>11</v>
      </c>
      <c r="C67" s="30" t="s">
        <v>25</v>
      </c>
      <c r="D67" s="39">
        <v>0</v>
      </c>
      <c r="E67" s="39">
        <v>0</v>
      </c>
    </row>
    <row r="68" spans="2:5" ht="12.95" customHeight="1" x14ac:dyDescent="0.2">
      <c r="B68" s="30" t="s">
        <v>12</v>
      </c>
      <c r="C68" s="30" t="s">
        <v>26</v>
      </c>
      <c r="D68" s="39">
        <v>0</v>
      </c>
      <c r="E68" s="39">
        <v>0</v>
      </c>
    </row>
    <row r="69" spans="2:5" ht="12.95" customHeight="1" x14ac:dyDescent="0.2">
      <c r="B69" s="30" t="s">
        <v>13</v>
      </c>
      <c r="C69" s="30" t="s">
        <v>27</v>
      </c>
      <c r="D69" s="39">
        <v>0</v>
      </c>
      <c r="E69" s="39">
        <v>0</v>
      </c>
    </row>
    <row r="70" spans="2:5" ht="12.95" customHeight="1" x14ac:dyDescent="0.2">
      <c r="B70" s="30" t="s">
        <v>14</v>
      </c>
      <c r="C70" s="30" t="s">
        <v>28</v>
      </c>
      <c r="D70" s="39">
        <v>0</v>
      </c>
      <c r="E70" s="39">
        <v>0</v>
      </c>
    </row>
    <row r="71" spans="2:5" ht="12.95" customHeight="1" x14ac:dyDescent="0.2">
      <c r="B71" s="30" t="s">
        <v>15</v>
      </c>
      <c r="C71" s="30" t="s">
        <v>29</v>
      </c>
      <c r="D71" s="39">
        <v>0</v>
      </c>
      <c r="E71" s="39">
        <v>0</v>
      </c>
    </row>
    <row r="72" spans="2:5" ht="12.95" customHeight="1" x14ac:dyDescent="0.2">
      <c r="B72" s="65" t="s">
        <v>63</v>
      </c>
      <c r="C72" s="30" t="s">
        <v>64</v>
      </c>
      <c r="D72" s="39"/>
      <c r="E72" s="39">
        <v>0</v>
      </c>
    </row>
    <row r="73" spans="2:5" s="27" customFormat="1" ht="12.95" customHeight="1" x14ac:dyDescent="0.2">
      <c r="B73" s="10" t="s">
        <v>30</v>
      </c>
      <c r="C73" s="10"/>
      <c r="D73" s="16"/>
      <c r="E73" s="16">
        <f>SUM(E58:E72)</f>
        <v>0</v>
      </c>
    </row>
    <row r="74" spans="2:5" ht="12.95" customHeight="1" x14ac:dyDescent="0.2">
      <c r="B74" s="17" t="s">
        <v>65</v>
      </c>
      <c r="C74" s="6"/>
      <c r="D74" s="18"/>
      <c r="E74" s="9">
        <f>+E73/1000000</f>
        <v>0</v>
      </c>
    </row>
    <row r="75" spans="2:5" ht="12.95" customHeight="1" x14ac:dyDescent="0.2">
      <c r="B75" s="34"/>
      <c r="D75" s="39"/>
      <c r="E75" s="39"/>
    </row>
    <row r="76" spans="2:5" ht="12.95" customHeight="1" x14ac:dyDescent="0.2">
      <c r="B76" s="34"/>
      <c r="D76" s="39"/>
      <c r="E76" s="39"/>
    </row>
    <row r="77" spans="2:5" ht="12.95" customHeight="1" x14ac:dyDescent="0.2">
      <c r="B77" s="40" t="s">
        <v>98</v>
      </c>
      <c r="C77" s="42"/>
      <c r="D77" s="39"/>
      <c r="E77" s="39"/>
    </row>
    <row r="78" spans="2:5" ht="12.95" customHeight="1" x14ac:dyDescent="0.2">
      <c r="B78" s="41" t="s">
        <v>66</v>
      </c>
      <c r="C78" s="42"/>
      <c r="D78" s="39"/>
      <c r="E78" s="39"/>
    </row>
    <row r="79" spans="2:5" ht="12.95" customHeight="1" x14ac:dyDescent="0.2">
      <c r="B79" s="68"/>
      <c r="C79" s="68"/>
      <c r="D79" s="68"/>
      <c r="E79" s="68"/>
    </row>
    <row r="80" spans="2:5" ht="12.95" customHeight="1" x14ac:dyDescent="0.2">
      <c r="B80" s="33" t="s">
        <v>33</v>
      </c>
      <c r="E80" s="14">
        <f>+E25+E74</f>
        <v>15.099130000000001</v>
      </c>
    </row>
    <row r="81" spans="2:5" ht="12.95" customHeight="1" x14ac:dyDescent="0.2">
      <c r="B81" s="11" t="s">
        <v>34</v>
      </c>
      <c r="C81" s="11"/>
      <c r="D81" s="11"/>
      <c r="E81" s="19">
        <f>+E51</f>
        <v>2.6180829999999999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B6:B22 B32:B48 A58:B71" numberStoredAsText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Q53"/>
  <sheetViews>
    <sheetView showGridLines="0" tabSelected="1" zoomScale="85" zoomScaleNormal="85" workbookViewId="0">
      <selection activeCell="I6" sqref="I6"/>
    </sheetView>
  </sheetViews>
  <sheetFormatPr defaultColWidth="9.33203125" defaultRowHeight="12.95" customHeight="1" x14ac:dyDescent="0.2"/>
  <cols>
    <col min="1" max="1" width="2.83203125" style="2" customWidth="1"/>
    <col min="2" max="2" width="33.1640625" style="2" customWidth="1"/>
    <col min="3" max="14" width="16.1640625" style="54" customWidth="1"/>
    <col min="15" max="15" width="19.5" style="2" customWidth="1"/>
    <col min="16" max="16" width="11.6640625" style="2" customWidth="1"/>
    <col min="17" max="16384" width="9.33203125" style="2"/>
  </cols>
  <sheetData>
    <row r="2" spans="2:17" s="38" customFormat="1" ht="12.95" customHeight="1" x14ac:dyDescent="0.25">
      <c r="B2" s="44" t="s">
        <v>72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2:17" s="38" customFormat="1" ht="12.95" customHeight="1" x14ac:dyDescent="0.2">
      <c r="B3" s="45" t="s">
        <v>67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5" spans="2:17" ht="12.95" customHeight="1" x14ac:dyDescent="0.2">
      <c r="B5" s="5"/>
      <c r="C5" s="24" t="s">
        <v>41</v>
      </c>
      <c r="D5" s="24" t="s">
        <v>42</v>
      </c>
      <c r="E5" s="24" t="s">
        <v>43</v>
      </c>
      <c r="F5" s="24" t="s">
        <v>44</v>
      </c>
      <c r="G5" s="24" t="s">
        <v>45</v>
      </c>
      <c r="H5" s="24" t="s">
        <v>46</v>
      </c>
      <c r="I5" s="24" t="s">
        <v>47</v>
      </c>
      <c r="J5" s="24" t="s">
        <v>48</v>
      </c>
      <c r="K5" s="24" t="s">
        <v>49</v>
      </c>
      <c r="L5" s="24" t="s">
        <v>50</v>
      </c>
      <c r="M5" s="24" t="s">
        <v>51</v>
      </c>
      <c r="N5" s="24" t="s">
        <v>60</v>
      </c>
    </row>
    <row r="6" spans="2:17" ht="12.95" customHeight="1" x14ac:dyDescent="0.2">
      <c r="B6" s="43" t="s">
        <v>83</v>
      </c>
      <c r="C6" s="48">
        <f>+'siječanj 2025'!$E$24+'siječanj 2025'!$E$73</f>
        <v>14269958</v>
      </c>
      <c r="D6" s="58">
        <f>+'veljača 2025'!$E$24+'veljača 2025'!$E$73</f>
        <v>13752045</v>
      </c>
      <c r="E6" s="58">
        <f>+'ožujak 2025'!$E$24+'ožujak 2025'!$E$73</f>
        <v>11368915</v>
      </c>
      <c r="F6" s="58">
        <f>+'travanj 2025'!$E$24+'travanj 2025'!$E$73</f>
        <v>13165908</v>
      </c>
      <c r="G6" s="58">
        <f>+'svibanj 2025'!$E$24+'svibanj 2025'!$E$73</f>
        <v>13943661</v>
      </c>
      <c r="H6" s="58">
        <f>+'lipanj 2025'!$E$24+'lipanj 2025'!$E$73</f>
        <v>15099130</v>
      </c>
      <c r="I6" s="58"/>
      <c r="J6" s="58"/>
      <c r="K6" s="58"/>
      <c r="L6" s="58"/>
      <c r="M6" s="58"/>
      <c r="N6" s="58"/>
    </row>
    <row r="7" spans="2:17" ht="12.95" customHeight="1" x14ac:dyDescent="0.2">
      <c r="B7" s="43" t="s">
        <v>84</v>
      </c>
      <c r="C7" s="48">
        <f>+'siječanj 2025'!$E$50</f>
        <v>2770257</v>
      </c>
      <c r="D7" s="58">
        <f>+'veljača 2025'!$E$50</f>
        <v>2453552</v>
      </c>
      <c r="E7" s="58">
        <f>+'ožujak 2025'!$E$50</f>
        <v>2505870</v>
      </c>
      <c r="F7" s="58">
        <f>+'travanj 2025'!$E$50</f>
        <v>3137265</v>
      </c>
      <c r="G7" s="58">
        <f>+'svibanj 2025'!$E$50</f>
        <v>2450407</v>
      </c>
      <c r="H7" s="58">
        <f>+'lipanj 2025'!$E$50</f>
        <v>2618083</v>
      </c>
      <c r="I7" s="58"/>
      <c r="J7" s="58"/>
      <c r="K7" s="58"/>
      <c r="L7" s="58"/>
      <c r="M7" s="58"/>
      <c r="N7" s="58"/>
    </row>
    <row r="8" spans="2:17" ht="12.95" customHeight="1" x14ac:dyDescent="0.2">
      <c r="B8" s="46" t="s">
        <v>31</v>
      </c>
      <c r="C8" s="7">
        <f t="shared" ref="C8:N8" si="0">SUM(C6:C7)</f>
        <v>17040215</v>
      </c>
      <c r="D8" s="7">
        <f t="shared" si="0"/>
        <v>16205597</v>
      </c>
      <c r="E8" s="7">
        <f t="shared" si="0"/>
        <v>13874785</v>
      </c>
      <c r="F8" s="7">
        <f t="shared" si="0"/>
        <v>16303173</v>
      </c>
      <c r="G8" s="7">
        <f t="shared" si="0"/>
        <v>16394068</v>
      </c>
      <c r="H8" s="7">
        <f t="shared" si="0"/>
        <v>17717213</v>
      </c>
      <c r="I8" s="7">
        <f t="shared" si="0"/>
        <v>0</v>
      </c>
      <c r="J8" s="7">
        <f t="shared" si="0"/>
        <v>0</v>
      </c>
      <c r="K8" s="7">
        <f t="shared" si="0"/>
        <v>0</v>
      </c>
      <c r="L8" s="7">
        <f t="shared" si="0"/>
        <v>0</v>
      </c>
      <c r="M8" s="7">
        <f t="shared" si="0"/>
        <v>0</v>
      </c>
      <c r="N8" s="7">
        <f t="shared" si="0"/>
        <v>0</v>
      </c>
    </row>
    <row r="9" spans="2:17" ht="12.95" customHeight="1" x14ac:dyDescent="0.2"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2:17" s="43" customFormat="1" ht="12.95" customHeight="1" x14ac:dyDescent="0.2">
      <c r="B10" s="4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2:17" s="43" customFormat="1" ht="12.95" customHeight="1" x14ac:dyDescent="0.2">
      <c r="B11" s="50" t="s">
        <v>57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2:17" s="43" customFormat="1" ht="12.95" customHeight="1" x14ac:dyDescent="0.2">
      <c r="B12" s="49" t="s">
        <v>68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2:17" ht="12.95" customHeight="1" x14ac:dyDescent="0.2">
      <c r="B13" s="1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</row>
    <row r="14" spans="2:17" ht="11.25" x14ac:dyDescent="0.2">
      <c r="B14" s="8" t="s">
        <v>53</v>
      </c>
      <c r="C14" s="24" t="s">
        <v>41</v>
      </c>
      <c r="D14" s="24" t="s">
        <v>42</v>
      </c>
      <c r="E14" s="24" t="s">
        <v>43</v>
      </c>
      <c r="F14" s="24" t="s">
        <v>44</v>
      </c>
      <c r="G14" s="24" t="s">
        <v>45</v>
      </c>
      <c r="H14" s="24" t="s">
        <v>46</v>
      </c>
      <c r="I14" s="24" t="s">
        <v>47</v>
      </c>
      <c r="J14" s="24" t="s">
        <v>48</v>
      </c>
      <c r="K14" s="24" t="s">
        <v>49</v>
      </c>
      <c r="L14" s="24" t="s">
        <v>50</v>
      </c>
      <c r="M14" s="24" t="s">
        <v>51</v>
      </c>
      <c r="N14" s="24" t="s">
        <v>60</v>
      </c>
      <c r="O14" s="23" t="s">
        <v>30</v>
      </c>
      <c r="P14" s="5" t="s">
        <v>52</v>
      </c>
    </row>
    <row r="15" spans="2:17" ht="12.95" customHeight="1" x14ac:dyDescent="0.2">
      <c r="B15" s="4" t="s">
        <v>16</v>
      </c>
      <c r="C15" s="48">
        <f>+'siječanj 2025'!$E6+'siječanj 2025'!$E32</f>
        <v>254017</v>
      </c>
      <c r="D15" s="58">
        <f>+'veljača 2025'!$E6+'veljača 2025'!$E32</f>
        <v>198637</v>
      </c>
      <c r="E15" s="58">
        <f>+'ožujak 2025'!$E6+'ožujak 2025'!$E32</f>
        <v>243226</v>
      </c>
      <c r="F15" s="58">
        <f>+'travanj 2025'!$E6+'travanj 2025'!$E32</f>
        <v>288749</v>
      </c>
      <c r="G15" s="58">
        <f>+'svibanj 2025'!$E6+'svibanj 2025'!$E32</f>
        <v>494322</v>
      </c>
      <c r="H15" s="58">
        <f>+'lipanj 2025'!$E6+'lipanj 2025'!$E32</f>
        <v>720644</v>
      </c>
      <c r="I15" s="58"/>
      <c r="J15" s="58"/>
      <c r="K15" s="58"/>
      <c r="L15" s="58"/>
      <c r="M15" s="58"/>
      <c r="N15" s="58"/>
      <c r="O15" s="3">
        <f>SUM(C15:N15)</f>
        <v>2199595</v>
      </c>
      <c r="P15" s="58">
        <f>+(O15/O33)*100</f>
        <v>2.2551841388794678</v>
      </c>
      <c r="Q15" s="30"/>
    </row>
    <row r="16" spans="2:17" ht="12.95" customHeight="1" x14ac:dyDescent="0.2">
      <c r="B16" s="4" t="s">
        <v>17</v>
      </c>
      <c r="C16" s="58">
        <f>+'siječanj 2025'!$E7+'siječanj 2025'!$E33</f>
        <v>327131</v>
      </c>
      <c r="D16" s="58">
        <f>+'veljača 2025'!$E7+'veljača 2025'!$E33</f>
        <v>266728</v>
      </c>
      <c r="E16" s="58">
        <f>+'ožujak 2025'!$E7+'ožujak 2025'!$E33</f>
        <v>264722</v>
      </c>
      <c r="F16" s="58">
        <f>+'travanj 2025'!$E7+'travanj 2025'!$E33</f>
        <v>280339</v>
      </c>
      <c r="G16" s="58">
        <f>+'svibanj 2025'!$E7+'svibanj 2025'!$E33</f>
        <v>327170</v>
      </c>
      <c r="H16" s="58">
        <f>+'lipanj 2025'!$E7+'lipanj 2025'!$E33</f>
        <v>540758</v>
      </c>
      <c r="I16" s="58"/>
      <c r="J16" s="58"/>
      <c r="K16" s="58"/>
      <c r="L16" s="58"/>
      <c r="M16" s="58"/>
      <c r="N16" s="58"/>
      <c r="O16" s="3">
        <f t="shared" ref="O16:O32" si="1">SUM(C16:N16)</f>
        <v>2006848</v>
      </c>
      <c r="P16" s="58">
        <f>+(O16/O33)*100</f>
        <v>2.0575659513419438</v>
      </c>
      <c r="Q16" s="30"/>
    </row>
    <row r="17" spans="1:17" ht="12.95" customHeight="1" x14ac:dyDescent="0.2">
      <c r="B17" s="4" t="s">
        <v>18</v>
      </c>
      <c r="C17" s="58">
        <f>+'siječanj 2025'!$E8+'siječanj 2025'!$E34</f>
        <v>14729</v>
      </c>
      <c r="D17" s="58">
        <f>+'veljača 2025'!$E8+'veljača 2025'!$E34</f>
        <v>71641</v>
      </c>
      <c r="E17" s="58">
        <f>+'ožujak 2025'!$E8+'ožujak 2025'!$E34</f>
        <v>93712</v>
      </c>
      <c r="F17" s="58">
        <f>+'travanj 2025'!$E8+'travanj 2025'!$E34</f>
        <v>46227</v>
      </c>
      <c r="G17" s="58">
        <f>+'svibanj 2025'!$E8+'svibanj 2025'!$E34</f>
        <v>46337</v>
      </c>
      <c r="H17" s="58">
        <f>+'lipanj 2025'!$E8+'lipanj 2025'!$E34</f>
        <v>90375</v>
      </c>
      <c r="I17" s="58"/>
      <c r="J17" s="58"/>
      <c r="K17" s="58"/>
      <c r="L17" s="58"/>
      <c r="M17" s="58"/>
      <c r="N17" s="58"/>
      <c r="O17" s="3">
        <f t="shared" si="1"/>
        <v>363021</v>
      </c>
      <c r="P17" s="58">
        <f>+(O17/O33)*100</f>
        <v>0.37219542746740347</v>
      </c>
      <c r="Q17" s="30"/>
    </row>
    <row r="18" spans="1:17" ht="12.95" customHeight="1" x14ac:dyDescent="0.2">
      <c r="B18" s="4" t="s">
        <v>19</v>
      </c>
      <c r="C18" s="58">
        <f>+'siječanj 2025'!$E9+'siječanj 2025'!$E35</f>
        <v>283</v>
      </c>
      <c r="D18" s="58">
        <f>+'veljača 2025'!$E9+'veljača 2025'!$E35</f>
        <v>779</v>
      </c>
      <c r="E18" s="58">
        <f>+'ožujak 2025'!$E9+'ožujak 2025'!$E35</f>
        <v>2157</v>
      </c>
      <c r="F18" s="58">
        <f>+'travanj 2025'!$E9+'travanj 2025'!$E35</f>
        <v>4022</v>
      </c>
      <c r="G18" s="58">
        <f>+'svibanj 2025'!$E9+'svibanj 2025'!$E35</f>
        <v>4140</v>
      </c>
      <c r="H18" s="58">
        <f>+'lipanj 2025'!$E9+'lipanj 2025'!$E35</f>
        <v>2876</v>
      </c>
      <c r="I18" s="58"/>
      <c r="J18" s="58"/>
      <c r="K18" s="58"/>
      <c r="L18" s="58"/>
      <c r="M18" s="58"/>
      <c r="N18" s="58"/>
      <c r="O18" s="3">
        <f t="shared" si="1"/>
        <v>14257</v>
      </c>
      <c r="P18" s="58">
        <f>+(O18/O33)*100</f>
        <v>1.4617309217380733E-2</v>
      </c>
      <c r="Q18" s="30"/>
    </row>
    <row r="19" spans="1:17" ht="12.95" customHeight="1" x14ac:dyDescent="0.2">
      <c r="B19" s="4" t="s">
        <v>20</v>
      </c>
      <c r="C19" s="58">
        <f>+'siječanj 2025'!$E10+'siječanj 2025'!$E36</f>
        <v>719491</v>
      </c>
      <c r="D19" s="58">
        <f>+'veljača 2025'!$E10+'veljača 2025'!$E36</f>
        <v>656834</v>
      </c>
      <c r="E19" s="58">
        <f>+'ožujak 2025'!$E10+'ožujak 2025'!$E36</f>
        <v>878954</v>
      </c>
      <c r="F19" s="58">
        <f>+'travanj 2025'!$E10+'travanj 2025'!$E36</f>
        <v>853406</v>
      </c>
      <c r="G19" s="58">
        <f>+'svibanj 2025'!$E10+'svibanj 2025'!$E36</f>
        <v>939176</v>
      </c>
      <c r="H19" s="58">
        <f>+'lipanj 2025'!$E10+'lipanj 2025'!$E36</f>
        <v>751542</v>
      </c>
      <c r="I19" s="58"/>
      <c r="J19" s="58"/>
      <c r="K19" s="58"/>
      <c r="L19" s="58"/>
      <c r="M19" s="58"/>
      <c r="N19" s="58"/>
      <c r="O19" s="3">
        <f t="shared" si="1"/>
        <v>4799403</v>
      </c>
      <c r="P19" s="58">
        <f>+(O19/O33)*100</f>
        <v>4.9206956379199518</v>
      </c>
      <c r="Q19" s="30"/>
    </row>
    <row r="20" spans="1:17" ht="12.95" customHeight="1" x14ac:dyDescent="0.2">
      <c r="B20" s="4" t="s">
        <v>21</v>
      </c>
      <c r="C20" s="58">
        <f>+'siječanj 2025'!$E11+'siječanj 2025'!$E37</f>
        <v>16630</v>
      </c>
      <c r="D20" s="58">
        <f>+'veljača 2025'!$E11+'veljača 2025'!$E37</f>
        <v>9070</v>
      </c>
      <c r="E20" s="58">
        <f>+'ožujak 2025'!$E11+'ožujak 2025'!$E37</f>
        <v>13750</v>
      </c>
      <c r="F20" s="58">
        <f>+'travanj 2025'!$E11+'travanj 2025'!$E37</f>
        <v>57340</v>
      </c>
      <c r="G20" s="58">
        <f>+'svibanj 2025'!$E11+'svibanj 2025'!$E37</f>
        <v>38220</v>
      </c>
      <c r="H20" s="58">
        <f>+'lipanj 2025'!$E11+'lipanj 2025'!$E37</f>
        <v>27976</v>
      </c>
      <c r="I20" s="58"/>
      <c r="J20" s="58"/>
      <c r="K20" s="58"/>
      <c r="L20" s="58"/>
      <c r="M20" s="58"/>
      <c r="N20" s="58"/>
      <c r="O20" s="3">
        <f t="shared" si="1"/>
        <v>162986</v>
      </c>
      <c r="P20" s="58">
        <f>+(O20/O33)*100</f>
        <v>0.16710505436655793</v>
      </c>
      <c r="Q20" s="30"/>
    </row>
    <row r="21" spans="1:17" ht="12.95" customHeight="1" x14ac:dyDescent="0.2">
      <c r="B21" s="4" t="s">
        <v>22</v>
      </c>
      <c r="C21" s="58">
        <f>+'siječanj 2025'!$E12+'siječanj 2025'!$E38</f>
        <v>1053</v>
      </c>
      <c r="D21" s="58">
        <f>+'veljača 2025'!$E12+'veljača 2025'!$E38</f>
        <v>1546</v>
      </c>
      <c r="E21" s="58">
        <f>+'ožujak 2025'!$E12+'ožujak 2025'!$E38</f>
        <v>1591</v>
      </c>
      <c r="F21" s="58">
        <f>+'travanj 2025'!$E12+'travanj 2025'!$E38</f>
        <v>3197</v>
      </c>
      <c r="G21" s="58">
        <f>+'svibanj 2025'!$E12+'svibanj 2025'!$E38</f>
        <v>2344</v>
      </c>
      <c r="H21" s="58">
        <f>+'lipanj 2025'!$E12+'lipanj 2025'!$E38</f>
        <v>2732</v>
      </c>
      <c r="I21" s="58"/>
      <c r="J21" s="58"/>
      <c r="K21" s="58"/>
      <c r="L21" s="58"/>
      <c r="M21" s="58"/>
      <c r="N21" s="58"/>
      <c r="O21" s="3">
        <f t="shared" si="1"/>
        <v>12463</v>
      </c>
      <c r="P21" s="58">
        <f>+(O21/O33)*100</f>
        <v>1.2777970454949574E-2</v>
      </c>
      <c r="Q21" s="30"/>
    </row>
    <row r="22" spans="1:17" ht="12.95" customHeight="1" x14ac:dyDescent="0.2">
      <c r="B22" s="20" t="s">
        <v>36</v>
      </c>
      <c r="C22" s="58">
        <f>+'siječanj 2025'!$E13+'siječanj 2025'!$E39</f>
        <v>812</v>
      </c>
      <c r="D22" s="58">
        <f>+'veljača 2025'!$E13+'veljača 2025'!$E39</f>
        <v>118</v>
      </c>
      <c r="E22" s="58">
        <f>+'ožujak 2025'!$E13+'ožujak 2025'!$E39</f>
        <v>111</v>
      </c>
      <c r="F22" s="58">
        <f>+'travanj 2025'!$E13+'travanj 2025'!$E39</f>
        <v>338</v>
      </c>
      <c r="G22" s="58">
        <f>+'svibanj 2025'!$E13+'svibanj 2025'!$E39</f>
        <v>14</v>
      </c>
      <c r="H22" s="58">
        <f>+'lipanj 2025'!$E13+'lipanj 2025'!$E39</f>
        <v>1943</v>
      </c>
      <c r="I22" s="58"/>
      <c r="J22" s="58"/>
      <c r="K22" s="58"/>
      <c r="L22" s="58"/>
      <c r="M22" s="58"/>
      <c r="N22" s="58"/>
      <c r="O22" s="3">
        <f t="shared" si="1"/>
        <v>3336</v>
      </c>
      <c r="P22" s="58">
        <f>+(O22/O33)*100</f>
        <v>3.4203088692699815E-3</v>
      </c>
      <c r="Q22" s="20"/>
    </row>
    <row r="23" spans="1:17" ht="12.95" customHeight="1" x14ac:dyDescent="0.2">
      <c r="B23" s="4" t="s">
        <v>23</v>
      </c>
      <c r="C23" s="58">
        <f>+'siječanj 2025'!$E14+'siječanj 2025'!$E40</f>
        <v>1642</v>
      </c>
      <c r="D23" s="58">
        <f>+'veljača 2025'!$E14+'veljača 2025'!$E40</f>
        <v>2104</v>
      </c>
      <c r="E23" s="58">
        <f>+'ožujak 2025'!$E14+'ožujak 2025'!$E40</f>
        <v>1746</v>
      </c>
      <c r="F23" s="58">
        <f>+'travanj 2025'!$E14+'travanj 2025'!$E40</f>
        <v>4082</v>
      </c>
      <c r="G23" s="58">
        <f>+'svibanj 2025'!$E14+'svibanj 2025'!$E40</f>
        <v>1394</v>
      </c>
      <c r="H23" s="58">
        <f>+'lipanj 2025'!$E14+'lipanj 2025'!$E40</f>
        <v>4314</v>
      </c>
      <c r="I23" s="58"/>
      <c r="J23" s="58"/>
      <c r="K23" s="58"/>
      <c r="L23" s="58"/>
      <c r="M23" s="58"/>
      <c r="N23" s="58"/>
      <c r="O23" s="3">
        <f t="shared" si="1"/>
        <v>15282</v>
      </c>
      <c r="P23" s="58">
        <f>+(O23/O33)*100</f>
        <v>1.5668213471278135E-2</v>
      </c>
      <c r="Q23" s="30"/>
    </row>
    <row r="24" spans="1:17" ht="12.95" customHeight="1" x14ac:dyDescent="0.2">
      <c r="B24" s="4" t="s">
        <v>24</v>
      </c>
      <c r="C24" s="58">
        <f>+'siječanj 2025'!$E15+'siječanj 2025'!$E41</f>
        <v>2994169</v>
      </c>
      <c r="D24" s="58">
        <f>+'veljača 2025'!$E15+'veljača 2025'!$E41</f>
        <v>3632791</v>
      </c>
      <c r="E24" s="58">
        <f>+'ožujak 2025'!$E15+'ožujak 2025'!$E41</f>
        <v>2411675</v>
      </c>
      <c r="F24" s="58">
        <f>+'travanj 2025'!$E15+'travanj 2025'!$E41</f>
        <v>4495757</v>
      </c>
      <c r="G24" s="58">
        <f>+'svibanj 2025'!$E15+'svibanj 2025'!$E41</f>
        <v>3292743</v>
      </c>
      <c r="H24" s="58">
        <f>+'lipanj 2025'!$E15+'lipanj 2025'!$E41</f>
        <v>3045745</v>
      </c>
      <c r="I24" s="58"/>
      <c r="J24" s="58"/>
      <c r="K24" s="58"/>
      <c r="L24" s="58"/>
      <c r="M24" s="58"/>
      <c r="N24" s="58"/>
      <c r="O24" s="3">
        <f t="shared" si="1"/>
        <v>19872880</v>
      </c>
      <c r="P24" s="58">
        <f>+(O24/O33)*100</f>
        <v>20.375116223602529</v>
      </c>
      <c r="Q24" s="30"/>
    </row>
    <row r="25" spans="1:17" ht="12.95" customHeight="1" x14ac:dyDescent="0.2">
      <c r="B25" s="4" t="s">
        <v>25</v>
      </c>
      <c r="C25" s="58">
        <f>+'siječanj 2025'!$E16+'siječanj 2025'!$E42</f>
        <v>632200</v>
      </c>
      <c r="D25" s="58">
        <f>+'veljača 2025'!$E16+'veljača 2025'!$E42</f>
        <v>623667</v>
      </c>
      <c r="E25" s="58">
        <f>+'ožujak 2025'!$E16+'ožujak 2025'!$E42</f>
        <v>705322</v>
      </c>
      <c r="F25" s="58">
        <f>+'travanj 2025'!$E16+'travanj 2025'!$E42</f>
        <v>737996</v>
      </c>
      <c r="G25" s="58">
        <f>+'svibanj 2025'!$E16+'svibanj 2025'!$E42</f>
        <v>865785</v>
      </c>
      <c r="H25" s="58">
        <f>+'lipanj 2025'!$E16+'lipanj 2025'!$E42</f>
        <v>946465</v>
      </c>
      <c r="I25" s="58"/>
      <c r="J25" s="58"/>
      <c r="K25" s="58"/>
      <c r="L25" s="58"/>
      <c r="M25" s="58"/>
      <c r="N25" s="58"/>
      <c r="O25" s="3">
        <f t="shared" si="1"/>
        <v>4511435</v>
      </c>
      <c r="P25" s="58">
        <f>+(O25/O33)*100</f>
        <v>4.6254499831040228</v>
      </c>
      <c r="Q25" s="30"/>
    </row>
    <row r="26" spans="1:17" ht="12.95" customHeight="1" x14ac:dyDescent="0.2">
      <c r="B26" s="4" t="s">
        <v>26</v>
      </c>
      <c r="C26" s="58">
        <f>+'siječanj 2025'!$E17+'siječanj 2025'!$E43</f>
        <v>10539044</v>
      </c>
      <c r="D26" s="58">
        <f>+'veljača 2025'!$E17+'veljača 2025'!$E43</f>
        <v>9302142</v>
      </c>
      <c r="E26" s="58">
        <f>+'ožujak 2025'!$E17+'ožujak 2025'!$E43</f>
        <v>7795621</v>
      </c>
      <c r="F26" s="58">
        <f>+'travanj 2025'!$E17+'travanj 2025'!$E43</f>
        <v>7836814</v>
      </c>
      <c r="G26" s="58">
        <f>+'svibanj 2025'!$E17+'svibanj 2025'!$E43</f>
        <v>8700868</v>
      </c>
      <c r="H26" s="58">
        <f>+'lipanj 2025'!$E17+'lipanj 2025'!$E43</f>
        <v>9774847</v>
      </c>
      <c r="I26" s="58"/>
      <c r="J26" s="58"/>
      <c r="K26" s="58"/>
      <c r="L26" s="58"/>
      <c r="M26" s="58"/>
      <c r="N26" s="58"/>
      <c r="O26" s="3">
        <f t="shared" si="1"/>
        <v>53949336</v>
      </c>
      <c r="P26" s="58">
        <f>+(O26/O33)*100</f>
        <v>55.312767509600214</v>
      </c>
      <c r="Q26" s="30"/>
    </row>
    <row r="27" spans="1:17" ht="12.95" customHeight="1" x14ac:dyDescent="0.2">
      <c r="B27" s="4" t="s">
        <v>27</v>
      </c>
      <c r="C27" s="58">
        <f>+'siječanj 2025'!$E18+'siječanj 2025'!$E44</f>
        <v>27516</v>
      </c>
      <c r="D27" s="58">
        <f>+'veljača 2025'!$E18+'veljača 2025'!$E44</f>
        <v>18671</v>
      </c>
      <c r="E27" s="58">
        <f>+'ožujak 2025'!$E18+'ožujak 2025'!$E44</f>
        <v>31032</v>
      </c>
      <c r="F27" s="58">
        <f>+'travanj 2025'!$E18+'travanj 2025'!$E44</f>
        <v>34405</v>
      </c>
      <c r="G27" s="58">
        <f>+'svibanj 2025'!$E18+'svibanj 2025'!$E44</f>
        <v>33393</v>
      </c>
      <c r="H27" s="58">
        <f>+'lipanj 2025'!$E18+'lipanj 2025'!$E44</f>
        <v>34338</v>
      </c>
      <c r="I27" s="58"/>
      <c r="J27" s="58"/>
      <c r="K27" s="58"/>
      <c r="L27" s="58"/>
      <c r="M27" s="58"/>
      <c r="N27" s="58"/>
      <c r="O27" s="3">
        <f t="shared" si="1"/>
        <v>179355</v>
      </c>
      <c r="P27" s="58">
        <f>+(O27/O33)*100</f>
        <v>0.18388773898318872</v>
      </c>
      <c r="Q27" s="30"/>
    </row>
    <row r="28" spans="1:17" ht="12.95" customHeight="1" x14ac:dyDescent="0.2">
      <c r="B28" s="20" t="s">
        <v>38</v>
      </c>
      <c r="C28" s="58">
        <f>+'siječanj 2025'!$E19+'siječanj 2025'!$E45</f>
        <v>810</v>
      </c>
      <c r="D28" s="58">
        <f>+'veljača 2025'!$E19+'veljača 2025'!$E45</f>
        <v>1510</v>
      </c>
      <c r="E28" s="58">
        <f>+'ožujak 2025'!$E19+'ožujak 2025'!$E45</f>
        <v>1003</v>
      </c>
      <c r="F28" s="58">
        <f>+'travanj 2025'!$E19+'travanj 2025'!$E45</f>
        <v>2148</v>
      </c>
      <c r="G28" s="58">
        <f>+'svibanj 2025'!$E19+'svibanj 2025'!$E45</f>
        <v>1824</v>
      </c>
      <c r="H28" s="58">
        <f>+'lipanj 2025'!$E19+'lipanj 2025'!$E45</f>
        <v>430</v>
      </c>
      <c r="I28" s="58"/>
      <c r="J28" s="58"/>
      <c r="K28" s="58"/>
      <c r="L28" s="58"/>
      <c r="M28" s="58"/>
      <c r="N28" s="58"/>
      <c r="O28" s="3">
        <f t="shared" si="1"/>
        <v>7725</v>
      </c>
      <c r="P28" s="58">
        <f>+(O28/O33)*100</f>
        <v>7.9202296208365133E-3</v>
      </c>
      <c r="Q28" s="20"/>
    </row>
    <row r="29" spans="1:17" ht="12.95" customHeight="1" x14ac:dyDescent="0.2">
      <c r="A29" s="12"/>
      <c r="B29" s="20" t="s">
        <v>40</v>
      </c>
      <c r="C29" s="58">
        <f>+'siječanj 2025'!$E20+'siječanj 2025'!$E46</f>
        <v>53</v>
      </c>
      <c r="D29" s="58">
        <f>+'veljača 2025'!$E20+'veljača 2025'!$E46</f>
        <v>35</v>
      </c>
      <c r="E29" s="58">
        <f>+'ožujak 2025'!$E20+'ožujak 2025'!$E46</f>
        <v>96</v>
      </c>
      <c r="F29" s="58">
        <f>+'travanj 2025'!$E20+'travanj 2025'!$E46</f>
        <v>66</v>
      </c>
      <c r="G29" s="58">
        <f>+'svibanj 2025'!$E20+'svibanj 2025'!$E46</f>
        <v>0</v>
      </c>
      <c r="H29" s="58">
        <f>+'lipanj 2025'!$E20+'lipanj 2025'!$E46</f>
        <v>0</v>
      </c>
      <c r="I29" s="58"/>
      <c r="J29" s="58"/>
      <c r="K29" s="58"/>
      <c r="L29" s="58"/>
      <c r="M29" s="58"/>
      <c r="N29" s="58"/>
      <c r="O29" s="3">
        <f t="shared" si="1"/>
        <v>250</v>
      </c>
      <c r="P29" s="58">
        <f>+(O29/O33)*100</f>
        <v>2.5631811070668325E-4</v>
      </c>
      <c r="Q29" s="20"/>
    </row>
    <row r="30" spans="1:17" ht="12.95" customHeight="1" x14ac:dyDescent="0.2">
      <c r="B30" s="4" t="s">
        <v>28</v>
      </c>
      <c r="C30" s="58">
        <f>+'siječanj 2025'!$E21+'siječanj 2025'!$E47</f>
        <v>1468272</v>
      </c>
      <c r="D30" s="58">
        <f>+'veljača 2025'!$E21+'veljača 2025'!$E47</f>
        <v>1372259</v>
      </c>
      <c r="E30" s="58">
        <f>+'ožujak 2025'!$E21+'ožujak 2025'!$E47</f>
        <v>1386965</v>
      </c>
      <c r="F30" s="58">
        <f>+'travanj 2025'!$E21+'travanj 2025'!$E47</f>
        <v>1579872</v>
      </c>
      <c r="G30" s="58">
        <f>+'svibanj 2025'!$E21+'svibanj 2025'!$E47</f>
        <v>1563229</v>
      </c>
      <c r="H30" s="58">
        <f>+'lipanj 2025'!$E21+'lipanj 2025'!$E47</f>
        <v>1645661</v>
      </c>
      <c r="I30" s="58"/>
      <c r="J30" s="58"/>
      <c r="K30" s="58"/>
      <c r="L30" s="58"/>
      <c r="M30" s="58"/>
      <c r="N30" s="58"/>
      <c r="O30" s="3">
        <f t="shared" si="1"/>
        <v>9016258</v>
      </c>
      <c r="P30" s="58">
        <f>+(O30/O33)*100</f>
        <v>9.2441208648160753</v>
      </c>
      <c r="Q30" s="30"/>
    </row>
    <row r="31" spans="1:17" ht="12.95" customHeight="1" x14ac:dyDescent="0.2">
      <c r="B31" s="4" t="s">
        <v>29</v>
      </c>
      <c r="C31" s="58">
        <f>+'siječanj 2025'!$E22+'siječanj 2025'!$E48</f>
        <v>27037</v>
      </c>
      <c r="D31" s="58">
        <f>+'veljača 2025'!$E22+'veljača 2025'!$E48</f>
        <v>30108</v>
      </c>
      <c r="E31" s="58">
        <f>+'ožujak 2025'!$E22+'ožujak 2025'!$E48</f>
        <v>32487</v>
      </c>
      <c r="F31" s="58">
        <f>+'travanj 2025'!$E22+'travanj 2025'!$E48</f>
        <v>64314</v>
      </c>
      <c r="G31" s="58">
        <f>+'svibanj 2025'!$E22+'svibanj 2025'!$E48</f>
        <v>62515</v>
      </c>
      <c r="H31" s="58">
        <f>+'lipanj 2025'!$E22+'lipanj 2025'!$E48</f>
        <v>101868</v>
      </c>
      <c r="I31" s="58"/>
      <c r="J31" s="58"/>
      <c r="K31" s="58"/>
      <c r="L31" s="58"/>
      <c r="M31" s="58"/>
      <c r="N31" s="58"/>
      <c r="O31" s="3">
        <f t="shared" si="1"/>
        <v>318329</v>
      </c>
      <c r="P31" s="58">
        <f>+(O31/O33)*100</f>
        <v>0.32637395145259113</v>
      </c>
      <c r="Q31" s="30"/>
    </row>
    <row r="32" spans="1:17" ht="12.95" customHeight="1" x14ac:dyDescent="0.2">
      <c r="B32" s="4" t="s">
        <v>62</v>
      </c>
      <c r="C32" s="58">
        <f>+'siječanj 2025'!$E23+'siječanj 2025'!$E49</f>
        <v>15326</v>
      </c>
      <c r="D32" s="58">
        <f>+'veljača 2025'!$E23+'veljača 2025'!$E49</f>
        <v>16957</v>
      </c>
      <c r="E32" s="58">
        <f>+'ožujak 2025'!$E23+'ožujak 2025'!$E49</f>
        <v>10615</v>
      </c>
      <c r="F32" s="58">
        <f>+'travanj 2025'!$E23+'travanj 2025'!$E49</f>
        <v>14101</v>
      </c>
      <c r="G32" s="58">
        <f>+'svibanj 2025'!$E23+'svibanj 2025'!$E49</f>
        <v>20594</v>
      </c>
      <c r="H32" s="58">
        <f>+'lipanj 2025'!$E23+'lipanj 2025'!$E49</f>
        <v>24699</v>
      </c>
      <c r="I32" s="58"/>
      <c r="J32" s="58"/>
      <c r="K32" s="58"/>
      <c r="L32" s="58"/>
      <c r="M32" s="58"/>
      <c r="N32" s="58"/>
      <c r="O32" s="3">
        <f t="shared" si="1"/>
        <v>102292</v>
      </c>
      <c r="P32" s="58">
        <f>+(O32/O33)*100</f>
        <v>0.10487716872163218</v>
      </c>
      <c r="Q32" s="30"/>
    </row>
    <row r="33" spans="2:16" ht="12.95" customHeight="1" x14ac:dyDescent="0.2">
      <c r="B33" s="51" t="s">
        <v>31</v>
      </c>
      <c r="C33" s="7">
        <f t="shared" ref="C33:N33" si="2">SUM(C15:C32)</f>
        <v>17040215</v>
      </c>
      <c r="D33" s="7">
        <f t="shared" si="2"/>
        <v>16205597</v>
      </c>
      <c r="E33" s="7">
        <f t="shared" si="2"/>
        <v>13874785</v>
      </c>
      <c r="F33" s="7">
        <f t="shared" si="2"/>
        <v>16303173</v>
      </c>
      <c r="G33" s="7">
        <f t="shared" si="2"/>
        <v>16394068</v>
      </c>
      <c r="H33" s="7">
        <f t="shared" si="2"/>
        <v>17717213</v>
      </c>
      <c r="I33" s="7">
        <f t="shared" si="2"/>
        <v>0</v>
      </c>
      <c r="J33" s="7">
        <f t="shared" si="2"/>
        <v>0</v>
      </c>
      <c r="K33" s="7">
        <f t="shared" si="2"/>
        <v>0</v>
      </c>
      <c r="L33" s="7">
        <f t="shared" si="2"/>
        <v>0</v>
      </c>
      <c r="M33" s="7">
        <f t="shared" si="2"/>
        <v>0</v>
      </c>
      <c r="N33" s="7">
        <f t="shared" si="2"/>
        <v>0</v>
      </c>
      <c r="O33" s="7">
        <f t="shared" ref="O33:P33" si="3">SUM(O15:O32)</f>
        <v>97535051</v>
      </c>
      <c r="P33" s="7">
        <f t="shared" si="3"/>
        <v>99.999999999999986</v>
      </c>
    </row>
    <row r="34" spans="2:16" ht="12.95" customHeight="1" x14ac:dyDescent="0.2"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</row>
    <row r="35" spans="2:16" s="47" customFormat="1" ht="12.95" customHeight="1" x14ac:dyDescent="0.2"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</row>
    <row r="36" spans="2:16" s="47" customFormat="1" ht="12.95" customHeight="1" x14ac:dyDescent="0.2">
      <c r="B36" s="56" t="s">
        <v>58</v>
      </c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</row>
    <row r="37" spans="2:16" s="47" customFormat="1" ht="12.95" customHeight="1" x14ac:dyDescent="0.2">
      <c r="B37" s="55" t="s">
        <v>69</v>
      </c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</row>
    <row r="38" spans="2:16" ht="12.95" customHeight="1" x14ac:dyDescent="0.2"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</row>
    <row r="39" spans="2:16" ht="11.25" x14ac:dyDescent="0.2">
      <c r="B39" s="8" t="s">
        <v>53</v>
      </c>
      <c r="C39" s="24" t="s">
        <v>41</v>
      </c>
      <c r="D39" s="24" t="s">
        <v>42</v>
      </c>
      <c r="E39" s="24" t="s">
        <v>43</v>
      </c>
      <c r="F39" s="24" t="s">
        <v>44</v>
      </c>
      <c r="G39" s="24" t="s">
        <v>45</v>
      </c>
      <c r="H39" s="24" t="s">
        <v>46</v>
      </c>
      <c r="I39" s="24" t="s">
        <v>47</v>
      </c>
      <c r="J39" s="24" t="s">
        <v>48</v>
      </c>
      <c r="K39" s="24" t="s">
        <v>49</v>
      </c>
      <c r="L39" s="24" t="s">
        <v>50</v>
      </c>
      <c r="M39" s="24" t="s">
        <v>51</v>
      </c>
      <c r="N39" s="24" t="s">
        <v>60</v>
      </c>
    </row>
    <row r="40" spans="2:16" ht="12.95" customHeight="1" x14ac:dyDescent="0.2">
      <c r="B40" s="54" t="s">
        <v>26</v>
      </c>
      <c r="C40" s="59">
        <f t="shared" ref="C40:D40" si="4">+(C26/C8)*100</f>
        <v>61.848069405227577</v>
      </c>
      <c r="D40" s="59">
        <f t="shared" si="4"/>
        <v>57.40079800824369</v>
      </c>
      <c r="E40" s="59">
        <f t="shared" ref="E40:F40" si="5">+(E26/E8)*100</f>
        <v>56.185526478428315</v>
      </c>
      <c r="F40" s="59">
        <f t="shared" si="5"/>
        <v>48.069256211658924</v>
      </c>
      <c r="G40" s="59">
        <f t="shared" ref="G40:H40" si="6">+(G26/G8)*100</f>
        <v>53.073270160889905</v>
      </c>
      <c r="H40" s="59">
        <f t="shared" si="6"/>
        <v>55.171470817673182</v>
      </c>
      <c r="I40" s="59"/>
      <c r="J40" s="59"/>
      <c r="K40" s="59"/>
      <c r="L40" s="59"/>
      <c r="M40" s="59"/>
      <c r="N40" s="59"/>
    </row>
    <row r="41" spans="2:16" ht="12.95" customHeight="1" x14ac:dyDescent="0.2">
      <c r="B41" s="54" t="s">
        <v>24</v>
      </c>
      <c r="C41" s="59">
        <f t="shared" ref="C41:D41" si="7">+(C24/C8)*100</f>
        <v>17.571192616994562</v>
      </c>
      <c r="D41" s="59">
        <f t="shared" si="7"/>
        <v>22.416890905037317</v>
      </c>
      <c r="E41" s="59">
        <f t="shared" ref="E41:F41" si="8">+(E24/E8)*100</f>
        <v>17.381710779662534</v>
      </c>
      <c r="F41" s="59">
        <f t="shared" si="8"/>
        <v>27.575963280276788</v>
      </c>
      <c r="G41" s="59">
        <f t="shared" ref="G41:H41" si="9">+(G24/G8)*100</f>
        <v>20.084966098713267</v>
      </c>
      <c r="H41" s="59">
        <f t="shared" si="9"/>
        <v>17.19088098111142</v>
      </c>
      <c r="I41" s="59"/>
      <c r="J41" s="59"/>
      <c r="K41" s="59"/>
      <c r="L41" s="59"/>
      <c r="M41" s="59"/>
      <c r="N41" s="59"/>
    </row>
    <row r="42" spans="2:16" ht="12.95" customHeight="1" x14ac:dyDescent="0.2">
      <c r="B42" s="25" t="s">
        <v>32</v>
      </c>
      <c r="C42" s="60">
        <f t="shared" ref="C42:D42" si="10">100-C40-C41</f>
        <v>20.580737977777861</v>
      </c>
      <c r="D42" s="60">
        <f t="shared" si="10"/>
        <v>20.182311086718993</v>
      </c>
      <c r="E42" s="60">
        <f t="shared" ref="E42:F42" si="11">100-E40-E41</f>
        <v>26.432762741909151</v>
      </c>
      <c r="F42" s="60">
        <f t="shared" si="11"/>
        <v>24.354780508064287</v>
      </c>
      <c r="G42" s="60">
        <f t="shared" ref="G42:H42" si="12">100-G40-G41</f>
        <v>26.841763740396829</v>
      </c>
      <c r="H42" s="60">
        <f t="shared" si="12"/>
        <v>27.637648201215399</v>
      </c>
      <c r="I42" s="60"/>
      <c r="J42" s="60"/>
      <c r="K42" s="60"/>
      <c r="L42" s="60"/>
      <c r="M42" s="60"/>
      <c r="N42" s="60"/>
    </row>
    <row r="43" spans="2:16" ht="12.95" customHeight="1" x14ac:dyDescent="0.2">
      <c r="B43" s="26" t="s">
        <v>30</v>
      </c>
      <c r="C43" s="61">
        <f t="shared" ref="C43:N43" si="13">SUM(C40:C42)</f>
        <v>100</v>
      </c>
      <c r="D43" s="61">
        <f t="shared" si="13"/>
        <v>100</v>
      </c>
      <c r="E43" s="61">
        <f t="shared" si="13"/>
        <v>100</v>
      </c>
      <c r="F43" s="61">
        <f t="shared" si="13"/>
        <v>100</v>
      </c>
      <c r="G43" s="61">
        <f t="shared" si="13"/>
        <v>100</v>
      </c>
      <c r="H43" s="61">
        <f t="shared" si="13"/>
        <v>100</v>
      </c>
      <c r="I43" s="61">
        <f t="shared" si="13"/>
        <v>0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</row>
    <row r="45" spans="2:16" s="47" customFormat="1" ht="12.95" customHeight="1" x14ac:dyDescent="0.2"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</row>
    <row r="46" spans="2:16" s="47" customFormat="1" ht="12.95" customHeight="1" x14ac:dyDescent="0.2">
      <c r="B46" s="53" t="s">
        <v>86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</row>
    <row r="47" spans="2:16" s="47" customFormat="1" ht="12.95" customHeight="1" x14ac:dyDescent="0.2">
      <c r="B47" s="52" t="s">
        <v>69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</row>
    <row r="49" spans="2:14" ht="12.95" customHeight="1" x14ac:dyDescent="0.2">
      <c r="B49" s="8"/>
      <c r="C49" s="24" t="s">
        <v>41</v>
      </c>
      <c r="D49" s="24" t="s">
        <v>42</v>
      </c>
      <c r="E49" s="24" t="s">
        <v>43</v>
      </c>
      <c r="F49" s="24" t="s">
        <v>44</v>
      </c>
      <c r="G49" s="24" t="s">
        <v>45</v>
      </c>
      <c r="H49" s="24" t="s">
        <v>46</v>
      </c>
      <c r="I49" s="24" t="s">
        <v>47</v>
      </c>
      <c r="J49" s="24" t="s">
        <v>48</v>
      </c>
      <c r="K49" s="24" t="s">
        <v>49</v>
      </c>
      <c r="L49" s="24" t="s">
        <v>50</v>
      </c>
      <c r="M49" s="24" t="s">
        <v>51</v>
      </c>
      <c r="N49" s="24" t="s">
        <v>60</v>
      </c>
    </row>
    <row r="50" spans="2:14" ht="12.95" customHeight="1" x14ac:dyDescent="0.2">
      <c r="B50" s="2" t="s">
        <v>85</v>
      </c>
      <c r="C50" s="58">
        <f>+('siječanj 2025'!$E$24/'2025'!C8)*100</f>
        <v>83.742828362200825</v>
      </c>
      <c r="D50" s="58">
        <f>+('veljača 2025'!$E$24/'2025'!D8)*100</f>
        <v>84.859848112969857</v>
      </c>
      <c r="E50" s="58">
        <f>+('ožujak 2025'!$E$24/'2025'!E8)*100</f>
        <v>81.939395817664916</v>
      </c>
      <c r="F50" s="58">
        <f>+('travanj 2025'!$E$24/'2025'!F8)*100</f>
        <v>80.756721406317652</v>
      </c>
      <c r="G50" s="58">
        <f>+('svibanj 2025'!$E$24/'2025'!G8)*100</f>
        <v>85.053087494818243</v>
      </c>
      <c r="H50" s="58">
        <f>+('lipanj 2025'!$E$24/'2025'!H8)*100</f>
        <v>85.222941102531195</v>
      </c>
      <c r="I50" s="58"/>
      <c r="J50" s="58"/>
      <c r="K50" s="58"/>
      <c r="L50" s="58"/>
      <c r="M50" s="58"/>
      <c r="N50" s="58"/>
    </row>
    <row r="51" spans="2:14" ht="12.95" customHeight="1" x14ac:dyDescent="0.2">
      <c r="B51" s="2" t="s">
        <v>84</v>
      </c>
      <c r="C51" s="58">
        <f>+('siječanj 2025'!$E$50/'2025'!C8)*100</f>
        <v>16.257171637799171</v>
      </c>
      <c r="D51" s="58">
        <f>+('veljača 2025'!$E$50/'2025'!D8)*100</f>
        <v>15.140151887030143</v>
      </c>
      <c r="E51" s="58">
        <f>+('ožujak 2025'!$E$50/'2025'!E8)*100</f>
        <v>18.060604182335076</v>
      </c>
      <c r="F51" s="58">
        <f>+('travanj 2025'!$E$50/'2025'!F8)*100</f>
        <v>19.243278593682348</v>
      </c>
      <c r="G51" s="58">
        <f>+('svibanj 2025'!$E$50/'2025'!G8)*100</f>
        <v>14.946912505181754</v>
      </c>
      <c r="H51" s="58">
        <f>+('lipanj 2025'!$E$50/'2025'!H8)*100</f>
        <v>14.777058897468805</v>
      </c>
      <c r="I51" s="58"/>
      <c r="J51" s="58"/>
      <c r="K51" s="58"/>
      <c r="L51" s="58"/>
      <c r="M51" s="58"/>
      <c r="N51" s="58"/>
    </row>
    <row r="52" spans="2:14" ht="12.95" customHeight="1" x14ac:dyDescent="0.2">
      <c r="B52" s="57" t="s">
        <v>59</v>
      </c>
      <c r="C52" s="62">
        <f>+('siječanj 2025'!$E$73/'2025'!C8)*100</f>
        <v>0</v>
      </c>
      <c r="D52" s="62">
        <f>+('veljača 2025'!$E$73/'2025'!D8)*100</f>
        <v>0</v>
      </c>
      <c r="E52" s="62">
        <f>+('ožujak 2025'!$E$73/'2025'!E8)*100</f>
        <v>0</v>
      </c>
      <c r="F52" s="62">
        <f>+('travanj 2025'!$E$73/'2025'!F8)*100</f>
        <v>0</v>
      </c>
      <c r="G52" s="62">
        <f>+('svibanj 2025'!$E$73/'2025'!G8)*100</f>
        <v>0</v>
      </c>
      <c r="H52" s="62">
        <f>+('lipanj 2025'!$E$73/'2025'!H8)*100</f>
        <v>0</v>
      </c>
      <c r="I52" s="62"/>
      <c r="J52" s="62"/>
      <c r="K52" s="62"/>
      <c r="L52" s="62"/>
      <c r="M52" s="62"/>
      <c r="N52" s="62"/>
    </row>
    <row r="53" spans="2:14" ht="12.95" customHeight="1" x14ac:dyDescent="0.2">
      <c r="B53" s="26" t="s">
        <v>30</v>
      </c>
      <c r="C53" s="19">
        <f t="shared" ref="C53:N53" si="14">SUM(C50:C52)</f>
        <v>100</v>
      </c>
      <c r="D53" s="19">
        <f t="shared" si="14"/>
        <v>100</v>
      </c>
      <c r="E53" s="19">
        <f t="shared" si="14"/>
        <v>100</v>
      </c>
      <c r="F53" s="19">
        <f t="shared" si="14"/>
        <v>100</v>
      </c>
      <c r="G53" s="19">
        <f t="shared" si="14"/>
        <v>100</v>
      </c>
      <c r="H53" s="19">
        <f t="shared" si="14"/>
        <v>100</v>
      </c>
      <c r="I53" s="19">
        <f t="shared" si="14"/>
        <v>0</v>
      </c>
      <c r="J53" s="19">
        <f t="shared" si="14"/>
        <v>0</v>
      </c>
      <c r="K53" s="19">
        <f t="shared" si="14"/>
        <v>0</v>
      </c>
      <c r="L53" s="19">
        <f t="shared" si="14"/>
        <v>0</v>
      </c>
      <c r="M53" s="19">
        <f t="shared" si="14"/>
        <v>0</v>
      </c>
      <c r="N53" s="19">
        <f t="shared" si="14"/>
        <v>0</v>
      </c>
    </row>
  </sheetData>
  <pageMargins left="0.70866141732283472" right="0.70866141732283472" top="0.74803149606299213" bottom="0.74803149606299213" header="0.31496062992125984" footer="0.31496062992125984"/>
  <pageSetup paperSize="9" scale="64" orientation="landscape" r:id="rId1"/>
  <ignoredErrors>
    <ignoredError sqref="O33:P33 O15 O16:O32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graf. prikaz 2025</vt:lpstr>
      <vt:lpstr>siječanj 2025</vt:lpstr>
      <vt:lpstr>veljača 2025</vt:lpstr>
      <vt:lpstr>ožujak 2025</vt:lpstr>
      <vt:lpstr>travanj 2025</vt:lpstr>
      <vt:lpstr>svibanj 2025</vt:lpstr>
      <vt:lpstr>lipanj 2025</vt:lpstr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2025-07-24T07:09:16Z</dcterms:modified>
</cp:coreProperties>
</file>