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1808" windowWidth="10116" windowHeight="4872" firstSheet="6" activeTab="13"/>
  </bookViews>
  <sheets>
    <sheet name="graf. prikaz 2017" sheetId="1" r:id="rId1"/>
    <sheet name="siječanj 2017" sheetId="37" r:id="rId2"/>
    <sheet name="veljača 2017 " sheetId="38" r:id="rId3"/>
    <sheet name="ožujak 2017" sheetId="39" r:id="rId4"/>
    <sheet name="travanj 2017 " sheetId="40" r:id="rId5"/>
    <sheet name="svibanj 2017 " sheetId="41" r:id="rId6"/>
    <sheet name="lipanj 2017" sheetId="42" r:id="rId7"/>
    <sheet name="srpanj 2017" sheetId="43" r:id="rId8"/>
    <sheet name="kolovoz 2017" sheetId="44" r:id="rId9"/>
    <sheet name="rujan 2017" sheetId="45" r:id="rId10"/>
    <sheet name="listopad 2017" sheetId="46" r:id="rId11"/>
    <sheet name="studeni 2017 " sheetId="47" r:id="rId12"/>
    <sheet name="prosinac 2017" sheetId="48" r:id="rId13"/>
    <sheet name=" 2017" sheetId="27" r:id="rId14"/>
  </sheets>
  <calcPr calcId="162913"/>
</workbook>
</file>

<file path=xl/calcChain.xml><?xml version="1.0" encoding="utf-8"?>
<calcChain xmlns="http://schemas.openxmlformats.org/spreadsheetml/2006/main">
  <c r="F82" i="37" l="1"/>
  <c r="F81" i="37"/>
  <c r="F74" i="37"/>
  <c r="F73" i="37"/>
  <c r="F72" i="37"/>
  <c r="F71" i="37"/>
  <c r="F70" i="37"/>
  <c r="F69" i="37"/>
  <c r="F68" i="37"/>
  <c r="F67" i="37"/>
  <c r="F66" i="37"/>
  <c r="F65" i="37"/>
  <c r="F64" i="37"/>
  <c r="F63" i="37"/>
  <c r="F62" i="37"/>
  <c r="F61" i="37"/>
  <c r="F60" i="37"/>
  <c r="F59" i="37"/>
  <c r="F58" i="37"/>
  <c r="F51" i="37"/>
  <c r="F50" i="37"/>
  <c r="F49" i="37"/>
  <c r="F48" i="37"/>
  <c r="F47" i="37"/>
  <c r="F46" i="37"/>
  <c r="F45" i="37"/>
  <c r="F44" i="37"/>
  <c r="F43" i="37"/>
  <c r="F42" i="37"/>
  <c r="F41" i="37"/>
  <c r="F40" i="37"/>
  <c r="F39" i="37"/>
  <c r="F38" i="37"/>
  <c r="F37" i="37"/>
  <c r="F36" i="37"/>
  <c r="F35" i="37"/>
  <c r="F34" i="37"/>
  <c r="F33" i="37"/>
  <c r="F32" i="37"/>
  <c r="F25" i="37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6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82" i="38"/>
  <c r="F81" i="38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82" i="39"/>
  <c r="F81" i="39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1" i="40"/>
  <c r="F60" i="40"/>
  <c r="F59" i="40"/>
  <c r="F58" i="40"/>
  <c r="F82" i="40"/>
  <c r="F81" i="40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51" i="41"/>
  <c r="F50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F61" i="41"/>
  <c r="F60" i="41"/>
  <c r="F59" i="41"/>
  <c r="F58" i="41"/>
  <c r="F82" i="41"/>
  <c r="F81" i="41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F8" i="42"/>
  <c r="F7" i="42"/>
  <c r="F6" i="42"/>
  <c r="F51" i="42"/>
  <c r="F50" i="42"/>
  <c r="F49" i="42"/>
  <c r="F48" i="42"/>
  <c r="F47" i="42"/>
  <c r="F46" i="42"/>
  <c r="F45" i="42"/>
  <c r="F44" i="42"/>
  <c r="F43" i="42"/>
  <c r="F42" i="42"/>
  <c r="F41" i="42"/>
  <c r="F40" i="42"/>
  <c r="F39" i="42"/>
  <c r="F38" i="42"/>
  <c r="F37" i="42"/>
  <c r="F36" i="42"/>
  <c r="F35" i="42"/>
  <c r="F34" i="42"/>
  <c r="F33" i="42"/>
  <c r="F32" i="42"/>
  <c r="F74" i="42"/>
  <c r="F73" i="42"/>
  <c r="F72" i="42"/>
  <c r="F71" i="42"/>
  <c r="F70" i="42"/>
  <c r="F69" i="42"/>
  <c r="F68" i="42"/>
  <c r="F67" i="42"/>
  <c r="F66" i="42"/>
  <c r="F65" i="42"/>
  <c r="F64" i="42"/>
  <c r="F63" i="42"/>
  <c r="F62" i="42"/>
  <c r="F61" i="42"/>
  <c r="F60" i="42"/>
  <c r="F59" i="42"/>
  <c r="F58" i="42"/>
  <c r="F82" i="42"/>
  <c r="F81" i="42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7" i="43"/>
  <c r="F6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82" i="43"/>
  <c r="F81" i="43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82" i="44"/>
  <c r="F81" i="44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8" i="45"/>
  <c r="F7" i="45"/>
  <c r="F6" i="45"/>
  <c r="F51" i="45"/>
  <c r="F50" i="45"/>
  <c r="F49" i="45"/>
  <c r="F48" i="45"/>
  <c r="F47" i="45"/>
  <c r="F46" i="45"/>
  <c r="F45" i="45"/>
  <c r="F44" i="45"/>
  <c r="F43" i="45"/>
  <c r="F42" i="45"/>
  <c r="F41" i="45"/>
  <c r="F40" i="45"/>
  <c r="F39" i="45"/>
  <c r="F38" i="45"/>
  <c r="F37" i="45"/>
  <c r="F36" i="45"/>
  <c r="F35" i="45"/>
  <c r="F34" i="45"/>
  <c r="F33" i="45"/>
  <c r="F32" i="45"/>
  <c r="F74" i="45"/>
  <c r="F73" i="45"/>
  <c r="F72" i="45"/>
  <c r="F71" i="45"/>
  <c r="F70" i="45"/>
  <c r="F69" i="45"/>
  <c r="F68" i="45"/>
  <c r="F67" i="45"/>
  <c r="F66" i="45"/>
  <c r="F65" i="45"/>
  <c r="F64" i="45"/>
  <c r="F63" i="45"/>
  <c r="F62" i="45"/>
  <c r="F61" i="45"/>
  <c r="F60" i="45"/>
  <c r="F59" i="45"/>
  <c r="F58" i="45"/>
  <c r="F82" i="45"/>
  <c r="F81" i="45"/>
  <c r="F25" i="46"/>
  <c r="F24" i="46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10" i="46"/>
  <c r="F9" i="46"/>
  <c r="F8" i="46"/>
  <c r="F7" i="46"/>
  <c r="F6" i="46"/>
  <c r="F51" i="46"/>
  <c r="F50" i="46"/>
  <c r="F49" i="46"/>
  <c r="F48" i="46"/>
  <c r="F47" i="46"/>
  <c r="F46" i="46"/>
  <c r="F45" i="46"/>
  <c r="F44" i="46"/>
  <c r="F43" i="46"/>
  <c r="F42" i="46"/>
  <c r="F41" i="46"/>
  <c r="F40" i="46"/>
  <c r="F39" i="46"/>
  <c r="F38" i="46"/>
  <c r="F37" i="46"/>
  <c r="F36" i="46"/>
  <c r="F35" i="46"/>
  <c r="F34" i="46"/>
  <c r="F33" i="46"/>
  <c r="F32" i="46"/>
  <c r="F74" i="46"/>
  <c r="F73" i="46"/>
  <c r="F72" i="46"/>
  <c r="F71" i="46"/>
  <c r="F70" i="46"/>
  <c r="F69" i="46"/>
  <c r="F68" i="46"/>
  <c r="F67" i="46"/>
  <c r="F66" i="46"/>
  <c r="F65" i="46"/>
  <c r="F64" i="46"/>
  <c r="F63" i="46"/>
  <c r="F62" i="46"/>
  <c r="F61" i="46"/>
  <c r="F60" i="46"/>
  <c r="F59" i="46"/>
  <c r="F58" i="46"/>
  <c r="F82" i="46"/>
  <c r="F81" i="46"/>
  <c r="F82" i="47"/>
  <c r="F81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F10" i="47"/>
  <c r="F9" i="47"/>
  <c r="F8" i="47"/>
  <c r="F7" i="47"/>
  <c r="F6" i="47"/>
  <c r="F51" i="48"/>
  <c r="F50" i="48"/>
  <c r="F49" i="48"/>
  <c r="F48" i="48"/>
  <c r="F47" i="48"/>
  <c r="F46" i="48"/>
  <c r="F45" i="48"/>
  <c r="F44" i="48"/>
  <c r="F43" i="48"/>
  <c r="F42" i="48"/>
  <c r="F41" i="48"/>
  <c r="F40" i="48"/>
  <c r="F39" i="48"/>
  <c r="F38" i="48"/>
  <c r="F37" i="48"/>
  <c r="F36" i="48"/>
  <c r="F35" i="48"/>
  <c r="F34" i="48"/>
  <c r="F33" i="48"/>
  <c r="F32" i="48"/>
  <c r="F82" i="48"/>
  <c r="F81" i="48"/>
  <c r="F74" i="48"/>
  <c r="F73" i="48"/>
  <c r="F72" i="48"/>
  <c r="F71" i="48"/>
  <c r="F70" i="48"/>
  <c r="F69" i="48"/>
  <c r="F68" i="48"/>
  <c r="F67" i="48"/>
  <c r="F66" i="48"/>
  <c r="F65" i="48"/>
  <c r="F64" i="48"/>
  <c r="F63" i="48"/>
  <c r="F62" i="48"/>
  <c r="F61" i="48"/>
  <c r="F60" i="48"/>
  <c r="F59" i="48"/>
  <c r="F58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7" i="48"/>
  <c r="F8" i="48"/>
  <c r="F9" i="48"/>
  <c r="F10" i="48"/>
  <c r="F11" i="48"/>
  <c r="F12" i="48"/>
  <c r="F6" i="48"/>
  <c r="N40" i="27" l="1"/>
  <c r="N64" i="27" s="1"/>
  <c r="N39" i="27"/>
  <c r="N63" i="27" s="1"/>
  <c r="N38" i="27"/>
  <c r="N62" i="27" s="1"/>
  <c r="N37" i="27"/>
  <c r="N61" i="27" s="1"/>
  <c r="N36" i="27"/>
  <c r="N60" i="27" s="1"/>
  <c r="N35" i="27"/>
  <c r="N59" i="27" s="1"/>
  <c r="N34" i="27"/>
  <c r="N58" i="27" s="1"/>
  <c r="N33" i="27"/>
  <c r="N57" i="27" s="1"/>
  <c r="N32" i="27"/>
  <c r="N56" i="27" s="1"/>
  <c r="N31" i="27"/>
  <c r="N55" i="27" s="1"/>
  <c r="N30" i="27"/>
  <c r="N54" i="27" s="1"/>
  <c r="N29" i="27"/>
  <c r="N53" i="27" s="1"/>
  <c r="N28" i="27"/>
  <c r="N52" i="27" s="1"/>
  <c r="N27" i="27"/>
  <c r="N51" i="27" s="1"/>
  <c r="N26" i="27"/>
  <c r="N50" i="27" s="1"/>
  <c r="N25" i="27"/>
  <c r="N49" i="27" s="1"/>
  <c r="N24" i="27"/>
  <c r="N48" i="27" s="1"/>
  <c r="N23" i="27"/>
  <c r="N41" i="27" l="1"/>
  <c r="N65" i="27" s="1"/>
  <c r="N47" i="27"/>
  <c r="E73" i="48"/>
  <c r="E74" i="48" s="1"/>
  <c r="E50" i="48"/>
  <c r="E24" i="48"/>
  <c r="E25" i="48" l="1"/>
  <c r="N6" i="27"/>
  <c r="E51" i="48"/>
  <c r="E82" i="48" s="1"/>
  <c r="N7" i="27"/>
  <c r="N15" i="27" s="1"/>
  <c r="E81" i="48"/>
  <c r="M40" i="27"/>
  <c r="M64" i="27" s="1"/>
  <c r="M39" i="27"/>
  <c r="M63" i="27" s="1"/>
  <c r="M38" i="27"/>
  <c r="M62" i="27" s="1"/>
  <c r="M37" i="27"/>
  <c r="M61" i="27" s="1"/>
  <c r="M36" i="27"/>
  <c r="M60" i="27" s="1"/>
  <c r="M35" i="27"/>
  <c r="M59" i="27" s="1"/>
  <c r="M34" i="27"/>
  <c r="M58" i="27" s="1"/>
  <c r="M33" i="27"/>
  <c r="M57" i="27" s="1"/>
  <c r="M32" i="27"/>
  <c r="M56" i="27" s="1"/>
  <c r="M31" i="27"/>
  <c r="M55" i="27" s="1"/>
  <c r="M30" i="27"/>
  <c r="M54" i="27" s="1"/>
  <c r="M29" i="27"/>
  <c r="M53" i="27" s="1"/>
  <c r="M28" i="27"/>
  <c r="M52" i="27" s="1"/>
  <c r="M27" i="27"/>
  <c r="M51" i="27" s="1"/>
  <c r="M26" i="27"/>
  <c r="M50" i="27" s="1"/>
  <c r="M25" i="27"/>
  <c r="M49" i="27" s="1"/>
  <c r="M24" i="27"/>
  <c r="M48" i="27" s="1"/>
  <c r="M23" i="27"/>
  <c r="M7" i="27"/>
  <c r="M15" i="27" s="1"/>
  <c r="E73" i="47"/>
  <c r="E74" i="47" s="1"/>
  <c r="E50" i="47"/>
  <c r="E51" i="47" s="1"/>
  <c r="E82" i="47" s="1"/>
  <c r="E24" i="47"/>
  <c r="E25" i="47" s="1"/>
  <c r="M41" i="27" l="1"/>
  <c r="M65" i="27" s="1"/>
  <c r="M47" i="27"/>
  <c r="N8" i="27"/>
  <c r="N85" i="27" s="1"/>
  <c r="N14" i="27"/>
  <c r="M6" i="27"/>
  <c r="N72" i="27"/>
  <c r="N74" i="27"/>
  <c r="E81" i="47"/>
  <c r="L40" i="27"/>
  <c r="L64" i="27" s="1"/>
  <c r="L39" i="27"/>
  <c r="L63" i="27" s="1"/>
  <c r="L38" i="27"/>
  <c r="L62" i="27" s="1"/>
  <c r="L37" i="27"/>
  <c r="L61" i="27" s="1"/>
  <c r="L36" i="27"/>
  <c r="L60" i="27" s="1"/>
  <c r="L35" i="27"/>
  <c r="L59" i="27" s="1"/>
  <c r="L34" i="27"/>
  <c r="L58" i="27" s="1"/>
  <c r="L33" i="27"/>
  <c r="L57" i="27" s="1"/>
  <c r="L32" i="27"/>
  <c r="L56" i="27" s="1"/>
  <c r="L31" i="27"/>
  <c r="L55" i="27" s="1"/>
  <c r="L30" i="27"/>
  <c r="L54" i="27" s="1"/>
  <c r="L29" i="27"/>
  <c r="L53" i="27" s="1"/>
  <c r="L28" i="27"/>
  <c r="L52" i="27" s="1"/>
  <c r="L27" i="27"/>
  <c r="L51" i="27" s="1"/>
  <c r="L26" i="27"/>
  <c r="L50" i="27" s="1"/>
  <c r="L25" i="27"/>
  <c r="L49" i="27" s="1"/>
  <c r="L24" i="27"/>
  <c r="L48" i="27" s="1"/>
  <c r="L23" i="27"/>
  <c r="E73" i="46"/>
  <c r="E74" i="46" s="1"/>
  <c r="E50" i="46"/>
  <c r="E51" i="46" s="1"/>
  <c r="E82" i="46" s="1"/>
  <c r="E24" i="46"/>
  <c r="E25" i="46" s="1"/>
  <c r="N73" i="27" l="1"/>
  <c r="N75" i="27" s="1"/>
  <c r="L41" i="27"/>
  <c r="L65" i="27" s="1"/>
  <c r="L47" i="27"/>
  <c r="M8" i="27"/>
  <c r="M85" i="27" s="1"/>
  <c r="M14" i="27"/>
  <c r="N83" i="27"/>
  <c r="N16" i="27"/>
  <c r="N84" i="27"/>
  <c r="L7" i="27"/>
  <c r="L15" i="27" s="1"/>
  <c r="L84" i="27"/>
  <c r="L6" i="27"/>
  <c r="L83" i="27"/>
  <c r="M73" i="27"/>
  <c r="M72" i="27"/>
  <c r="E81" i="46"/>
  <c r="K40" i="27"/>
  <c r="K64" i="27" s="1"/>
  <c r="K39" i="27"/>
  <c r="K63" i="27" s="1"/>
  <c r="K38" i="27"/>
  <c r="K62" i="27" s="1"/>
  <c r="K37" i="27"/>
  <c r="K61" i="27" s="1"/>
  <c r="K36" i="27"/>
  <c r="K60" i="27" s="1"/>
  <c r="K35" i="27"/>
  <c r="K59" i="27" s="1"/>
  <c r="K34" i="27"/>
  <c r="K58" i="27" s="1"/>
  <c r="K33" i="27"/>
  <c r="K57" i="27" s="1"/>
  <c r="K32" i="27"/>
  <c r="K56" i="27" s="1"/>
  <c r="K31" i="27"/>
  <c r="K55" i="27" s="1"/>
  <c r="K30" i="27"/>
  <c r="K54" i="27" s="1"/>
  <c r="K28" i="27"/>
  <c r="K52" i="27" s="1"/>
  <c r="K29" i="27"/>
  <c r="K53" i="27" s="1"/>
  <c r="K27" i="27"/>
  <c r="K51" i="27" s="1"/>
  <c r="K26" i="27"/>
  <c r="K50" i="27" s="1"/>
  <c r="K25" i="27"/>
  <c r="K49" i="27" s="1"/>
  <c r="K24" i="27"/>
  <c r="K48" i="27" s="1"/>
  <c r="K23" i="27"/>
  <c r="K47" i="27" s="1"/>
  <c r="E73" i="45"/>
  <c r="E74" i="45" s="1"/>
  <c r="E50" i="45"/>
  <c r="E51" i="45" s="1"/>
  <c r="E82" i="45" s="1"/>
  <c r="E24" i="45"/>
  <c r="E25" i="45" s="1"/>
  <c r="L85" i="27" l="1"/>
  <c r="L8" i="27"/>
  <c r="L14" i="27"/>
  <c r="K41" i="27"/>
  <c r="K65" i="27" s="1"/>
  <c r="M74" i="27"/>
  <c r="M75" i="27" s="1"/>
  <c r="M16" i="27"/>
  <c r="M84" i="27"/>
  <c r="M83" i="27"/>
  <c r="K6" i="27"/>
  <c r="K14" i="27" s="1"/>
  <c r="L74" i="27"/>
  <c r="K7" i="27"/>
  <c r="K15" i="27" s="1"/>
  <c r="L73" i="27"/>
  <c r="E81" i="45"/>
  <c r="J40" i="27"/>
  <c r="J64" i="27" s="1"/>
  <c r="J39" i="27"/>
  <c r="J63" i="27" s="1"/>
  <c r="J38" i="27"/>
  <c r="J62" i="27" s="1"/>
  <c r="J37" i="27"/>
  <c r="J61" i="27" s="1"/>
  <c r="J36" i="27"/>
  <c r="J60" i="27" s="1"/>
  <c r="J35" i="27"/>
  <c r="J59" i="27" s="1"/>
  <c r="J34" i="27"/>
  <c r="J58" i="27" s="1"/>
  <c r="J33" i="27"/>
  <c r="J57" i="27" s="1"/>
  <c r="J32" i="27"/>
  <c r="J56" i="27" s="1"/>
  <c r="J31" i="27"/>
  <c r="J55" i="27" s="1"/>
  <c r="J30" i="27"/>
  <c r="J54" i="27" s="1"/>
  <c r="J29" i="27"/>
  <c r="J53" i="27" s="1"/>
  <c r="J28" i="27"/>
  <c r="J52" i="27" s="1"/>
  <c r="J27" i="27"/>
  <c r="J51" i="27" s="1"/>
  <c r="J26" i="27"/>
  <c r="J50" i="27" s="1"/>
  <c r="J25" i="27"/>
  <c r="J49" i="27" s="1"/>
  <c r="J24" i="27"/>
  <c r="J48" i="27" s="1"/>
  <c r="J23" i="27"/>
  <c r="J47" i="27" s="1"/>
  <c r="L72" i="27" l="1"/>
  <c r="L75" i="27" s="1"/>
  <c r="L16" i="27"/>
  <c r="J41" i="27"/>
  <c r="J65" i="27" s="1"/>
  <c r="K8" i="27"/>
  <c r="K16" i="27" s="1"/>
  <c r="E73" i="44"/>
  <c r="E50" i="44"/>
  <c r="E24" i="44"/>
  <c r="E51" i="44" l="1"/>
  <c r="E82" i="44" s="1"/>
  <c r="J7" i="27"/>
  <c r="J15" i="27" s="1"/>
  <c r="K72" i="27"/>
  <c r="K73" i="27"/>
  <c r="K85" i="27"/>
  <c r="K74" i="27"/>
  <c r="K83" i="27"/>
  <c r="K84" i="27"/>
  <c r="E25" i="44"/>
  <c r="E81" i="44" s="1"/>
  <c r="J6" i="27"/>
  <c r="E74" i="44"/>
  <c r="I40" i="27"/>
  <c r="I64" i="27" s="1"/>
  <c r="I39" i="27"/>
  <c r="I63" i="27" s="1"/>
  <c r="I38" i="27"/>
  <c r="I62" i="27" s="1"/>
  <c r="I37" i="27"/>
  <c r="I61" i="27" s="1"/>
  <c r="I36" i="27"/>
  <c r="I60" i="27" s="1"/>
  <c r="I35" i="27"/>
  <c r="I59" i="27" s="1"/>
  <c r="I34" i="27"/>
  <c r="I58" i="27" s="1"/>
  <c r="I33" i="27"/>
  <c r="I57" i="27" s="1"/>
  <c r="I32" i="27"/>
  <c r="I56" i="27" s="1"/>
  <c r="I31" i="27"/>
  <c r="I55" i="27" s="1"/>
  <c r="I30" i="27"/>
  <c r="I54" i="27" s="1"/>
  <c r="I29" i="27"/>
  <c r="I53" i="27" s="1"/>
  <c r="I28" i="27"/>
  <c r="I52" i="27" s="1"/>
  <c r="I27" i="27"/>
  <c r="I51" i="27" s="1"/>
  <c r="I26" i="27"/>
  <c r="I50" i="27" s="1"/>
  <c r="I25" i="27"/>
  <c r="I49" i="27" s="1"/>
  <c r="I24" i="27"/>
  <c r="I48" i="27" s="1"/>
  <c r="I23" i="27"/>
  <c r="I6" i="27"/>
  <c r="I14" i="27" s="1"/>
  <c r="E73" i="43"/>
  <c r="E74" i="43" s="1"/>
  <c r="E50" i="43"/>
  <c r="E51" i="43" s="1"/>
  <c r="E82" i="43" s="1"/>
  <c r="E24" i="43"/>
  <c r="E25" i="43" s="1"/>
  <c r="I41" i="27" l="1"/>
  <c r="I65" i="27" s="1"/>
  <c r="I47" i="27"/>
  <c r="J8" i="27"/>
  <c r="J14" i="27"/>
  <c r="K75" i="27"/>
  <c r="J74" i="27"/>
  <c r="J72" i="27"/>
  <c r="J73" i="27"/>
  <c r="J84" i="27"/>
  <c r="I7" i="27"/>
  <c r="J83" i="27"/>
  <c r="E81" i="43"/>
  <c r="H34" i="27"/>
  <c r="H58" i="27" s="1"/>
  <c r="H33" i="27"/>
  <c r="H57" i="27" s="1"/>
  <c r="H40" i="27"/>
  <c r="H64" i="27" s="1"/>
  <c r="H39" i="27"/>
  <c r="H63" i="27" s="1"/>
  <c r="H38" i="27"/>
  <c r="H62" i="27" s="1"/>
  <c r="H37" i="27"/>
  <c r="H61" i="27" s="1"/>
  <c r="H36" i="27"/>
  <c r="H60" i="27" s="1"/>
  <c r="H35" i="27"/>
  <c r="H59" i="27" s="1"/>
  <c r="H32" i="27"/>
  <c r="H56" i="27" s="1"/>
  <c r="H31" i="27"/>
  <c r="H55" i="27" s="1"/>
  <c r="H30" i="27"/>
  <c r="H54" i="27" s="1"/>
  <c r="H29" i="27"/>
  <c r="H53" i="27" s="1"/>
  <c r="H28" i="27"/>
  <c r="H52" i="27" s="1"/>
  <c r="H27" i="27"/>
  <c r="H51" i="27" s="1"/>
  <c r="H26" i="27"/>
  <c r="H50" i="27" s="1"/>
  <c r="H25" i="27"/>
  <c r="H49" i="27" s="1"/>
  <c r="H24" i="27"/>
  <c r="H48" i="27" s="1"/>
  <c r="H23" i="27"/>
  <c r="H41" i="27" l="1"/>
  <c r="H65" i="27" s="1"/>
  <c r="H47" i="27"/>
  <c r="I8" i="27"/>
  <c r="I16" i="27" s="1"/>
  <c r="I15" i="27"/>
  <c r="J16" i="27"/>
  <c r="J85" i="27"/>
  <c r="J75" i="27"/>
  <c r="I73" i="27"/>
  <c r="I84" i="27"/>
  <c r="I83" i="27"/>
  <c r="E73" i="42"/>
  <c r="E50" i="42"/>
  <c r="E24" i="42"/>
  <c r="I74" i="27" l="1"/>
  <c r="I85" i="27"/>
  <c r="I72" i="27"/>
  <c r="E51" i="42"/>
  <c r="E82" i="42" s="1"/>
  <c r="H7" i="27"/>
  <c r="H15" i="27" s="1"/>
  <c r="E25" i="42"/>
  <c r="H6" i="27"/>
  <c r="E74" i="42"/>
  <c r="I75" i="27"/>
  <c r="E81" i="42"/>
  <c r="G39" i="27"/>
  <c r="G63" i="27" s="1"/>
  <c r="G40" i="27"/>
  <c r="G64" i="27" s="1"/>
  <c r="G38" i="27"/>
  <c r="G62" i="27" s="1"/>
  <c r="G37" i="27"/>
  <c r="G61" i="27" s="1"/>
  <c r="G36" i="27"/>
  <c r="G60" i="27" s="1"/>
  <c r="G35" i="27"/>
  <c r="G59" i="27" s="1"/>
  <c r="G34" i="27"/>
  <c r="G58" i="27" s="1"/>
  <c r="G33" i="27"/>
  <c r="G57" i="27" s="1"/>
  <c r="G32" i="27"/>
  <c r="G56" i="27" s="1"/>
  <c r="G31" i="27"/>
  <c r="G55" i="27" s="1"/>
  <c r="G30" i="27"/>
  <c r="G54" i="27" s="1"/>
  <c r="G29" i="27"/>
  <c r="G53" i="27" s="1"/>
  <c r="G28" i="27"/>
  <c r="G52" i="27" s="1"/>
  <c r="G27" i="27"/>
  <c r="G51" i="27" s="1"/>
  <c r="G26" i="27"/>
  <c r="G50" i="27" s="1"/>
  <c r="G25" i="27"/>
  <c r="G49" i="27" s="1"/>
  <c r="G24" i="27"/>
  <c r="G48" i="27" s="1"/>
  <c r="G23" i="27"/>
  <c r="G47" i="27" s="1"/>
  <c r="E73" i="41"/>
  <c r="E74" i="41" s="1"/>
  <c r="E50" i="41"/>
  <c r="E51" i="41" s="1"/>
  <c r="E82" i="41" s="1"/>
  <c r="E24" i="41"/>
  <c r="E25" i="41" s="1"/>
  <c r="H8" i="27" l="1"/>
  <c r="H14" i="27"/>
  <c r="G7" i="27"/>
  <c r="G15" i="27" s="1"/>
  <c r="H73" i="27"/>
  <c r="H74" i="27"/>
  <c r="H72" i="27"/>
  <c r="H75" i="27" s="1"/>
  <c r="H84" i="27"/>
  <c r="G6" i="27"/>
  <c r="G41" i="27"/>
  <c r="G65" i="27" s="1"/>
  <c r="G85" i="27"/>
  <c r="H83" i="27"/>
  <c r="E81" i="41"/>
  <c r="F39" i="27"/>
  <c r="F63" i="27" s="1"/>
  <c r="F40" i="27"/>
  <c r="F64" i="27" s="1"/>
  <c r="F38" i="27"/>
  <c r="F62" i="27" s="1"/>
  <c r="F37" i="27"/>
  <c r="F61" i="27" s="1"/>
  <c r="F36" i="27"/>
  <c r="F60" i="27" s="1"/>
  <c r="F35" i="27"/>
  <c r="F59" i="27" s="1"/>
  <c r="F34" i="27"/>
  <c r="F58" i="27" s="1"/>
  <c r="F33" i="27"/>
  <c r="F57" i="27" s="1"/>
  <c r="F32" i="27"/>
  <c r="F56" i="27" s="1"/>
  <c r="F31" i="27"/>
  <c r="F55" i="27" s="1"/>
  <c r="F30" i="27"/>
  <c r="F54" i="27" s="1"/>
  <c r="F29" i="27"/>
  <c r="F53" i="27" s="1"/>
  <c r="F28" i="27"/>
  <c r="F52" i="27" s="1"/>
  <c r="F27" i="27"/>
  <c r="F51" i="27" s="1"/>
  <c r="F26" i="27"/>
  <c r="F50" i="27" s="1"/>
  <c r="F25" i="27"/>
  <c r="F49" i="27" s="1"/>
  <c r="F24" i="27"/>
  <c r="F48" i="27" s="1"/>
  <c r="F23" i="27"/>
  <c r="F47" i="27" s="1"/>
  <c r="E73" i="40"/>
  <c r="E74" i="40" s="1"/>
  <c r="E50" i="40"/>
  <c r="E51" i="40" s="1"/>
  <c r="E82" i="40" s="1"/>
  <c r="E24" i="40"/>
  <c r="E25" i="40" s="1"/>
  <c r="G8" i="27" l="1"/>
  <c r="G73" i="27" s="1"/>
  <c r="G14" i="27"/>
  <c r="H16" i="27"/>
  <c r="H85" i="27"/>
  <c r="F41" i="27"/>
  <c r="F65" i="27" s="1"/>
  <c r="F6" i="27"/>
  <c r="F14" i="27" s="1"/>
  <c r="G84" i="27"/>
  <c r="F7" i="27"/>
  <c r="F15" i="27" s="1"/>
  <c r="E81" i="40"/>
  <c r="E40" i="27"/>
  <c r="E64" i="27" s="1"/>
  <c r="E39" i="27"/>
  <c r="E63" i="27" s="1"/>
  <c r="E38" i="27"/>
  <c r="E62" i="27" s="1"/>
  <c r="E37" i="27"/>
  <c r="E61" i="27" s="1"/>
  <c r="E36" i="27"/>
  <c r="E60" i="27" s="1"/>
  <c r="E35" i="27"/>
  <c r="E59" i="27" s="1"/>
  <c r="E34" i="27"/>
  <c r="E58" i="27" s="1"/>
  <c r="E33" i="27"/>
  <c r="E57" i="27" s="1"/>
  <c r="E32" i="27"/>
  <c r="E56" i="27" s="1"/>
  <c r="E31" i="27"/>
  <c r="E55" i="27" s="1"/>
  <c r="E30" i="27"/>
  <c r="E54" i="27" s="1"/>
  <c r="E29" i="27"/>
  <c r="E53" i="27" s="1"/>
  <c r="E28" i="27"/>
  <c r="E52" i="27" s="1"/>
  <c r="E27" i="27"/>
  <c r="E51" i="27" s="1"/>
  <c r="E26" i="27"/>
  <c r="E50" i="27" s="1"/>
  <c r="E25" i="27"/>
  <c r="E49" i="27" s="1"/>
  <c r="E24" i="27"/>
  <c r="E48" i="27" s="1"/>
  <c r="E23" i="27"/>
  <c r="E47" i="27" s="1"/>
  <c r="E73" i="39"/>
  <c r="E74" i="39" s="1"/>
  <c r="E50" i="39"/>
  <c r="E51" i="39" s="1"/>
  <c r="E82" i="39" s="1"/>
  <c r="E24" i="39"/>
  <c r="E25" i="39" s="1"/>
  <c r="G74" i="27" l="1"/>
  <c r="G72" i="27"/>
  <c r="G16" i="27"/>
  <c r="G83" i="27"/>
  <c r="E41" i="27"/>
  <c r="E65" i="27" s="1"/>
  <c r="E6" i="27"/>
  <c r="E14" i="27" s="1"/>
  <c r="E7" i="27"/>
  <c r="E15" i="27" s="1"/>
  <c r="E84" i="27"/>
  <c r="F8" i="27"/>
  <c r="F16" i="27" s="1"/>
  <c r="E81" i="39"/>
  <c r="D39" i="27"/>
  <c r="D63" i="27" s="1"/>
  <c r="D40" i="27"/>
  <c r="D64" i="27" s="1"/>
  <c r="D38" i="27"/>
  <c r="D62" i="27" s="1"/>
  <c r="D37" i="27"/>
  <c r="D61" i="27" s="1"/>
  <c r="D36" i="27"/>
  <c r="D60" i="27" s="1"/>
  <c r="D35" i="27"/>
  <c r="D59" i="27" s="1"/>
  <c r="D34" i="27"/>
  <c r="D58" i="27" s="1"/>
  <c r="D33" i="27"/>
  <c r="D57" i="27" s="1"/>
  <c r="D32" i="27"/>
  <c r="D56" i="27" s="1"/>
  <c r="D31" i="27"/>
  <c r="D55" i="27" s="1"/>
  <c r="D30" i="27"/>
  <c r="D54" i="27" s="1"/>
  <c r="D29" i="27"/>
  <c r="D53" i="27" s="1"/>
  <c r="D28" i="27"/>
  <c r="D52" i="27" s="1"/>
  <c r="D27" i="27"/>
  <c r="D51" i="27" s="1"/>
  <c r="D26" i="27"/>
  <c r="D50" i="27" s="1"/>
  <c r="D25" i="27"/>
  <c r="D49" i="27" s="1"/>
  <c r="D24" i="27"/>
  <c r="D48" i="27" s="1"/>
  <c r="D23" i="27"/>
  <c r="D41" i="27" l="1"/>
  <c r="D65" i="27" s="1"/>
  <c r="D47" i="27"/>
  <c r="G75" i="27"/>
  <c r="F73" i="27"/>
  <c r="F84" i="27"/>
  <c r="F83" i="27"/>
  <c r="F72" i="27"/>
  <c r="F74" i="27"/>
  <c r="F85" i="27"/>
  <c r="E8" i="27"/>
  <c r="E16" i="27" s="1"/>
  <c r="E73" i="38"/>
  <c r="E50" i="38"/>
  <c r="E24" i="38"/>
  <c r="F75" i="27" l="1"/>
  <c r="E25" i="38"/>
  <c r="D6" i="27"/>
  <c r="D14" i="27" s="1"/>
  <c r="E51" i="38"/>
  <c r="E82" i="38" s="1"/>
  <c r="D7" i="27"/>
  <c r="D15" i="27" s="1"/>
  <c r="E85" i="27"/>
  <c r="E72" i="27"/>
  <c r="E73" i="27"/>
  <c r="E83" i="27"/>
  <c r="E74" i="27"/>
  <c r="E74" i="38"/>
  <c r="E81" i="38"/>
  <c r="C39" i="27"/>
  <c r="C63" i="27" s="1"/>
  <c r="E75" i="27" l="1"/>
  <c r="D8" i="27"/>
  <c r="D16" i="27" s="1"/>
  <c r="C40" i="27"/>
  <c r="O39" i="27"/>
  <c r="O63" i="27" s="1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O23" i="27" l="1"/>
  <c r="O47" i="27" s="1"/>
  <c r="C47" i="27"/>
  <c r="O25" i="27"/>
  <c r="O49" i="27" s="1"/>
  <c r="C49" i="27"/>
  <c r="O27" i="27"/>
  <c r="O51" i="27" s="1"/>
  <c r="C51" i="27"/>
  <c r="O29" i="27"/>
  <c r="O53" i="27" s="1"/>
  <c r="C53" i="27"/>
  <c r="O31" i="27"/>
  <c r="O55" i="27" s="1"/>
  <c r="C55" i="27"/>
  <c r="O33" i="27"/>
  <c r="O57" i="27" s="1"/>
  <c r="C57" i="27"/>
  <c r="O35" i="27"/>
  <c r="O59" i="27" s="1"/>
  <c r="C59" i="27"/>
  <c r="O37" i="27"/>
  <c r="O61" i="27" s="1"/>
  <c r="C61" i="27"/>
  <c r="O24" i="27"/>
  <c r="O48" i="27" s="1"/>
  <c r="C48" i="27"/>
  <c r="O26" i="27"/>
  <c r="O50" i="27" s="1"/>
  <c r="C50" i="27"/>
  <c r="O28" i="27"/>
  <c r="O52" i="27" s="1"/>
  <c r="C52" i="27"/>
  <c r="O30" i="27"/>
  <c r="O54" i="27" s="1"/>
  <c r="C54" i="27"/>
  <c r="O32" i="27"/>
  <c r="O56" i="27" s="1"/>
  <c r="C56" i="27"/>
  <c r="O34" i="27"/>
  <c r="O58" i="27" s="1"/>
  <c r="C58" i="27"/>
  <c r="O36" i="27"/>
  <c r="O60" i="27" s="1"/>
  <c r="C60" i="27"/>
  <c r="O38" i="27"/>
  <c r="O62" i="27" s="1"/>
  <c r="C62" i="27"/>
  <c r="O40" i="27"/>
  <c r="O64" i="27" s="1"/>
  <c r="C64" i="27"/>
  <c r="D74" i="27"/>
  <c r="D72" i="27"/>
  <c r="D75" i="27" s="1"/>
  <c r="D73" i="27"/>
  <c r="D84" i="27"/>
  <c r="D85" i="27"/>
  <c r="D83" i="27"/>
  <c r="N86" i="27"/>
  <c r="M86" i="27"/>
  <c r="L86" i="27"/>
  <c r="K86" i="27"/>
  <c r="J86" i="27"/>
  <c r="H86" i="27"/>
  <c r="M76" i="27"/>
  <c r="L76" i="27"/>
  <c r="K76" i="27"/>
  <c r="C41" i="27"/>
  <c r="C65" i="27" s="1"/>
  <c r="E73" i="37"/>
  <c r="E74" i="37" s="1"/>
  <c r="E50" i="37"/>
  <c r="E24" i="37"/>
  <c r="C6" i="27" s="1"/>
  <c r="C14" i="27" s="1"/>
  <c r="N76" i="27" l="1"/>
  <c r="J76" i="27"/>
  <c r="H76" i="27"/>
  <c r="D86" i="27"/>
  <c r="I76" i="27"/>
  <c r="I86" i="27"/>
  <c r="F86" i="27"/>
  <c r="E86" i="27"/>
  <c r="E76" i="27"/>
  <c r="F76" i="27"/>
  <c r="E51" i="37"/>
  <c r="E82" i="37" s="1"/>
  <c r="C7" i="27"/>
  <c r="C15" i="27" s="1"/>
  <c r="E25" i="37"/>
  <c r="E81" i="37" s="1"/>
  <c r="D76" i="27" l="1"/>
  <c r="G86" i="27"/>
  <c r="C8" i="27"/>
  <c r="G76" i="27"/>
  <c r="C83" i="27" l="1"/>
  <c r="C16" i="27"/>
  <c r="C84" i="27"/>
  <c r="C85" i="27"/>
  <c r="C72" i="27"/>
  <c r="C73" i="27"/>
  <c r="C74" i="27"/>
  <c r="C86" i="27" l="1"/>
  <c r="C75" i="27"/>
  <c r="C76" i="27" s="1"/>
  <c r="O41" i="27"/>
  <c r="P23" i="27" l="1"/>
  <c r="O65" i="27"/>
  <c r="P26" i="27"/>
  <c r="P30" i="27"/>
  <c r="P34" i="27"/>
  <c r="P38" i="27"/>
  <c r="P27" i="27"/>
  <c r="P35" i="27"/>
  <c r="P28" i="27"/>
  <c r="P32" i="27"/>
  <c r="P40" i="27"/>
  <c r="P25" i="27"/>
  <c r="P29" i="27"/>
  <c r="P33" i="27"/>
  <c r="P37" i="27"/>
  <c r="P31" i="27"/>
  <c r="P39" i="27"/>
  <c r="P24" i="27"/>
  <c r="P36" i="27"/>
  <c r="P48" i="27" l="1"/>
  <c r="P52" i="27"/>
  <c r="P56" i="27"/>
  <c r="P60" i="27"/>
  <c r="P64" i="27"/>
  <c r="P49" i="27"/>
  <c r="P53" i="27"/>
  <c r="P57" i="27"/>
  <c r="P61" i="27"/>
  <c r="P50" i="27"/>
  <c r="P54" i="27"/>
  <c r="P58" i="27"/>
  <c r="P62" i="27"/>
  <c r="P47" i="27"/>
  <c r="P51" i="27"/>
  <c r="P55" i="27"/>
  <c r="P59" i="27"/>
  <c r="P63" i="27"/>
  <c r="P41" i="27"/>
  <c r="P65" i="27" l="1"/>
</calcChain>
</file>

<file path=xl/sharedStrings.xml><?xml version="1.0" encoding="utf-8"?>
<sst xmlns="http://schemas.openxmlformats.org/spreadsheetml/2006/main" count="1787" uniqueCount="125">
  <si>
    <t>Brojčana oznaka</t>
  </si>
  <si>
    <t>Troslovna oznaka</t>
  </si>
  <si>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</si>
  <si>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</si>
  <si>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</si>
  <si>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</si>
  <si>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</si>
  <si>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</si>
  <si>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</si>
  <si>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</si>
  <si>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</si>
  <si>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</si>
  <si>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</si>
  <si>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</si>
  <si>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</si>
  <si>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978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</si>
  <si>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</si>
  <si>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</si>
  <si>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</si>
  <si>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</si>
  <si>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</si>
  <si>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</si>
  <si>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</si>
  <si>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</si>
  <si>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</si>
  <si>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</si>
  <si>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</si>
  <si>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</si>
  <si>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</si>
  <si>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</si>
  <si>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EUR</t>
  </si>
  <si>
    <t>PLN</t>
  </si>
  <si>
    <t>Ukupno</t>
  </si>
  <si>
    <t>Ukupan promet ovlaštenih mjenjača</t>
  </si>
  <si>
    <t>Ostale valute</t>
  </si>
  <si>
    <t xml:space="preserve">Odnos otkupa i prodaje strane gotovine i čekova </t>
  </si>
  <si>
    <t xml:space="preserve">Otkup strane gotovine i čekova </t>
  </si>
  <si>
    <t xml:space="preserve">Prodaja strane gotovine </t>
  </si>
  <si>
    <t>643</t>
  </si>
  <si>
    <t>RUB</t>
  </si>
  <si>
    <t>946</t>
  </si>
  <si>
    <t>RON</t>
  </si>
  <si>
    <t>975</t>
  </si>
  <si>
    <t>BGN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</si>
  <si>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</si>
  <si>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</si>
  <si>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</si>
  <si>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</si>
  <si>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</si>
  <si>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</si>
  <si>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</si>
  <si>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</si>
  <si>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</si>
  <si>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</si>
  <si>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</si>
  <si>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Udio</t>
  </si>
  <si>
    <t>Valuta</t>
  </si>
  <si>
    <t>Ukupan iznos otkupa</t>
  </si>
  <si>
    <t>U originalnoj valuti</t>
  </si>
  <si>
    <t>U kunama</t>
  </si>
  <si>
    <t>Ukupan iznos prodaje</t>
  </si>
  <si>
    <t>u kunama</t>
  </si>
  <si>
    <t>Promet po valutama</t>
  </si>
  <si>
    <t>u kunama i postocima</t>
  </si>
  <si>
    <t>u postocima</t>
  </si>
  <si>
    <t>Udio valuta u ukupnom prometu ovlaštenih mjenjača</t>
  </si>
  <si>
    <t>Otkup strane gotovine</t>
  </si>
  <si>
    <t>Prodaja strane gotovine</t>
  </si>
  <si>
    <t>Otkup čekova</t>
  </si>
  <si>
    <t>Prosinac</t>
  </si>
  <si>
    <t>Otkupljena strana gotovina u siječnju 2017.</t>
  </si>
  <si>
    <t>Prodana strana gotovina u siječnju 2017.</t>
  </si>
  <si>
    <t>Otkupljeni čekovi koji glase na stranu valutu u siječnju 2017.</t>
  </si>
  <si>
    <t>Ukupan promet ovlaštenih mjenjača u siječnju 2017.</t>
  </si>
  <si>
    <t>Otkupljena strana gotovina u veljači 2017.</t>
  </si>
  <si>
    <t>Prodana strana gotovina u veljači 2017.</t>
  </si>
  <si>
    <t>Otkupljeni čekovi koji glase na stranu valutu u veljači 2017.</t>
  </si>
  <si>
    <t>Ukupan promet ovlaštenih mjenjača u veljači 2017.</t>
  </si>
  <si>
    <t>Otkupljena strana gotovina u ožujku 2017.</t>
  </si>
  <si>
    <t>Prodana strana gotovina u ožujku 2017.</t>
  </si>
  <si>
    <t>Otkupljeni čekovi koji glase na stranu valutu u ožujku 2017.</t>
  </si>
  <si>
    <t>Ukupan promet ovlaštenih mjenjača u ožujku 2017.</t>
  </si>
  <si>
    <t>Otkupljena strana gotovina u travnju 2017.</t>
  </si>
  <si>
    <t>Prodana strana gotovina u travnju 2017.</t>
  </si>
  <si>
    <t>Otkupljeni čekovi koji glase na stranu valutu u travnju 2017.</t>
  </si>
  <si>
    <t>Ukupan promet ovlaštenih mjenjača u travnju 2017.</t>
  </si>
  <si>
    <t>Otkupljena strana gotovina u svibnju 2017.</t>
  </si>
  <si>
    <t>Prodana strana gotovina u svibnju 2017.</t>
  </si>
  <si>
    <t>Otkupljeni čekovi koji glase na stranu valutu u svibnju 2017.</t>
  </si>
  <si>
    <t>Ukupan promet ovlaštenih mjenjača u svibnju 2017.</t>
  </si>
  <si>
    <t>Otkupljena strana gotovina u lipnju 2017.</t>
  </si>
  <si>
    <t>Prodana strana gotovina u lipnju 2017.</t>
  </si>
  <si>
    <t>Otkupljeni čekovi koji glase na stranu valutu u lipnju 2017.</t>
  </si>
  <si>
    <t>Ukupan promet ovlaštenih mjenjača u lipnju 2017.</t>
  </si>
  <si>
    <t>Otkupljena strana gotovina u srpnju 2017.</t>
  </si>
  <si>
    <t>Prodana strana gotovina u srpnju 2017.</t>
  </si>
  <si>
    <t>Otkupljeni čekovi koji glase na stranu valutu u srpnju 2017.</t>
  </si>
  <si>
    <t>Ukupan promet ovlaštenih mjenjača u srpnju 2017.</t>
  </si>
  <si>
    <t>Otkupljena strana gotovina u kolovozu 2017.</t>
  </si>
  <si>
    <t>Prodana strana gotovina u kolovozu 2017.</t>
  </si>
  <si>
    <t>Otkupljeni čekovi koji glase na stranu valutu u kolovozu 2017.</t>
  </si>
  <si>
    <t>Ukupan promet ovlaštenih mjenjača u kolovozu 2017.</t>
  </si>
  <si>
    <t>Otkupljena strana gotovina u rujnu 2017.</t>
  </si>
  <si>
    <t>Prodana strana gotovina u rujnu 2017.</t>
  </si>
  <si>
    <t>Otkupljeni čekovi koji glase na stranu valutu u rujnu 2017.</t>
  </si>
  <si>
    <t>Ukupan promet ovlaštenih mjenjača u rujnu 2017.</t>
  </si>
  <si>
    <t>Otkupljena strana gotovina u listopadu 2017.</t>
  </si>
  <si>
    <t>Prodana strana gotovina u listopadu 2017.</t>
  </si>
  <si>
    <t>Otkupljeni čekovi koji glase na stranu valutu u listopadu 2017.</t>
  </si>
  <si>
    <t>Ukupan promet ovlaštenih mjenjača u listopadu 2017.</t>
  </si>
  <si>
    <t>Otkupljena strana gotovina u studenome 2017.</t>
  </si>
  <si>
    <t>Prodana strana gotovina u studenome 2017.</t>
  </si>
  <si>
    <t>Otkupljeni čekovi koji glase na stranu valutu u studenome 2017.</t>
  </si>
  <si>
    <t>Ukupan promet ovlaštenih mjenjača u studenome 2017.</t>
  </si>
  <si>
    <t>Otkupljena strana gotovina u prosincu 2017.</t>
  </si>
  <si>
    <t>Prodana strana gotovina u prosincu 2017.</t>
  </si>
  <si>
    <t>Otkupljeni čekovi koji glase na stranu valutu u prosincu 2017.</t>
  </si>
  <si>
    <t>Ukupan promet ovlaštenih mjenjača u prosincu 2017.</t>
  </si>
  <si>
    <t>Promet ovlaštenih mjenjača u 2017.</t>
  </si>
  <si>
    <t>u eurima* i postocima</t>
  </si>
  <si>
    <t>U eurima*</t>
  </si>
  <si>
    <t>Ukupno u milijunima</t>
  </si>
  <si>
    <t>u milijunima kuna / eura</t>
  </si>
  <si>
    <t>u eurima*</t>
  </si>
  <si>
    <t>* iznos u eurima izračunat iz iznosa u kunama primjenom fiksnog tečaja konverzije kune u euro: 1 euro = 7,53450 kuna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</si>
</sst>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000"/>
    <numFmt numFmtId="165" formatCode="#,##0.00000"/>
    <numFmt numFmtId="166" formatCode="[$-41A]mmm\-yy;@"/>
    <numFmt numFmtId="167" formatCode="0.00000"/>
    <numFmt numFmtId="168" formatCode="#,##0.0"/>
    <numFmt numFmtId="169" formatCode="0.000"/>
    <numFmt numFmtId="170" formatCode="#,##0.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0">
    <xf numFmtId="168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8" fontId="4" fillId="0" borderId="0" applyNumberFormat="0" applyFill="0" applyBorder="0" applyAlignment="0" applyProtection="0"/>
    <xf numFmtId="168" fontId="5" fillId="0" borderId="0" applyNumberFormat="0" applyFill="0" applyBorder="0" applyAlignment="0" applyProtection="0"/>
    <xf numFmtId="168" fontId="1" fillId="0" borderId="1" applyNumberFormat="0" applyFont="0" applyFill="0" applyAlignment="0" applyProtection="0"/>
    <xf numFmtId="168" fontId="4" fillId="0" borderId="1" applyNumberFormat="0" applyFill="0" applyAlignment="0" applyProtection="0"/>
    <xf numFmtId="168" fontId="4" fillId="0" borderId="2" applyNumberFormat="0" applyFill="0" applyAlignment="0" applyProtection="0"/>
    <xf numFmtId="168" fontId="1" fillId="0" borderId="2" applyNumberFormat="0" applyFill="0" applyAlignment="0" applyProtection="0"/>
    <xf numFmtId="168" fontId="4" fillId="0" borderId="3" applyNumberFormat="0" applyProtection="0">
      <alignment horizontal="right" vertical="center" wrapText="1"/>
    </xf>
  </cellStyleXfs>
  <cellXfs count="67">
    <xf numFmtId="166" fontId="0" fillId="0" borderId="0" xfId="0" applyNumberFormat="1"/>
    <xf numFmtId="166" fontId="0" fillId="2" borderId="0" xfId="0" applyNumberFormat="1" applyFont="1" applyFill="1"/>
    <xf numFmtId="166" fontId="4" fillId="0" borderId="2" xfId="7" applyNumberFormat="1"/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9" fontId="0" fillId="0" borderId="0" xfId="0" applyNumberFormat="1" applyFont="1" applyBorder="1"/>
    <xf numFmtId="166" fontId="4" fillId="0" borderId="0" xfId="0" applyNumberFormat="1" applyFont="1" applyBorder="1"/>
    <xf numFmtId="166" fontId="2" fillId="0" borderId="0" xfId="1" applyNumberForma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70" fontId="0" fillId="0" borderId="0" xfId="0" applyNumberFormat="1" applyFont="1" applyBorder="1"/>
    <xf numFmtId="167" fontId="0" fillId="0" borderId="0" xfId="0" applyNumberFormat="1" applyFont="1" applyBorder="1"/>
    <xf numFmtId="166" fontId="1" fillId="0" borderId="0" xfId="6" applyNumberFormat="1" applyFont="1" applyBorder="1"/>
    <xf numFmtId="166" fontId="0" fillId="0" borderId="0" xfId="0" applyNumberFormat="1" applyFont="1" applyBorder="1" applyProtection="1">
      <protection locked="0"/>
    </xf>
    <xf numFmtId="166" fontId="0" fillId="0" borderId="0" xfId="0" applyNumberFormat="1" applyFont="1" applyProtection="1">
      <protection locked="0"/>
    </xf>
    <xf numFmtId="166" fontId="6" fillId="0" borderId="0" xfId="0" applyNumberFormat="1" applyFont="1" applyProtection="1">
      <protection locked="0"/>
    </xf>
    <xf numFmtId="166" fontId="7" fillId="0" borderId="0" xfId="0" applyNumberFormat="1" applyFont="1" applyProtection="1">
      <protection locked="0"/>
    </xf>
    <xf numFmtId="166" fontId="4" fillId="0" borderId="3" xfId="9" applyNumberForma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166" fontId="1" fillId="0" borderId="2" xfId="7" applyNumberFormat="1" applyFont="1" applyProtection="1">
      <protection locked="0"/>
    </xf>
    <xf numFmtId="4" fontId="4" fillId="0" borderId="2" xfId="7" applyNumberFormat="1" applyProtection="1">
      <protection locked="0"/>
    </xf>
    <xf numFmtId="166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166" fontId="8" fillId="0" borderId="0" xfId="0" applyNumberFormat="1" applyFont="1" applyProtection="1">
      <protection locked="0"/>
    </xf>
    <xf numFmtId="166" fontId="4" fillId="0" borderId="3" xfId="9" applyNumberFormat="1" applyAlignment="1" applyProtection="1">
      <alignment horizontal="left" vertical="center" wrapText="1"/>
      <protection locked="0"/>
    </xf>
    <xf numFmtId="166" fontId="4" fillId="0" borderId="3" xfId="9" applyNumberFormat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165" fontId="0" fillId="0" borderId="0" xfId="0" applyNumberFormat="1" applyFont="1" applyProtection="1"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165" fontId="4" fillId="0" borderId="2" xfId="7" applyNumberFormat="1" applyProtection="1">
      <protection locked="0"/>
    </xf>
    <xf numFmtId="166" fontId="8" fillId="0" borderId="0" xfId="7" applyNumberFormat="1" applyFont="1" applyBorder="1" applyProtection="1">
      <protection locked="0"/>
    </xf>
    <xf numFmtId="167" fontId="0" fillId="0" borderId="0" xfId="0" applyNumberFormat="1" applyFont="1" applyProtection="1">
      <protection locked="0"/>
    </xf>
    <xf numFmtId="166" fontId="1" fillId="0" borderId="1" xfId="6" applyNumberFormat="1" applyFont="1" applyProtection="1">
      <protection locked="0"/>
    </xf>
    <xf numFmtId="167" fontId="1" fillId="0" borderId="1" xfId="6" applyNumberFormat="1" applyFont="1" applyProtection="1">
      <protection locked="0"/>
    </xf>
    <xf numFmtId="166" fontId="0" fillId="0" borderId="2" xfId="8" applyNumberFormat="1" applyFont="1" applyProtection="1">
      <protection locked="0"/>
    </xf>
    <xf numFmtId="167" fontId="1" fillId="0" borderId="2" xfId="8" applyNumberFormat="1" applyProtection="1">
      <protection locked="0"/>
    </xf>
    <xf numFmtId="166" fontId="0" fillId="0" borderId="1" xfId="5" applyNumberFormat="1" applyFont="1" applyBorder="1" applyProtection="1">
      <protection locked="0"/>
    </xf>
    <xf numFmtId="165" fontId="0" fillId="0" borderId="1" xfId="5" applyNumberFormat="1" applyFont="1" applyBorder="1" applyProtection="1">
      <protection locked="0"/>
    </xf>
    <xf numFmtId="165" fontId="0" fillId="0" borderId="1" xfId="0" applyNumberFormat="1" applyFont="1" applyBorder="1" applyProtection="1">
      <protection locked="0"/>
    </xf>
    <xf numFmtId="165" fontId="1" fillId="0" borderId="2" xfId="8" applyNumberFormat="1" applyProtection="1">
      <protection locked="0"/>
    </xf>
    <xf numFmtId="167" fontId="9" fillId="0" borderId="0" xfId="0" applyNumberFormat="1" applyFont="1" applyProtection="1"/>
    <xf numFmtId="166" fontId="4" fillId="0" borderId="0" xfId="9" applyNumberFormat="1" applyBorder="1" applyAlignment="1">
      <alignment horizontal="left" vertical="center" wrapText="1"/>
    </xf>
    <xf numFmtId="166" fontId="4" fillId="0" borderId="3" xfId="9" applyNumberFormat="1" applyBorder="1" applyAlignment="1">
      <alignment horizontal="left" vertical="center" wrapText="1"/>
    </xf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  <xf numFmtId="166" fontId="4" fillId="0" borderId="0" xfId="9" applyNumberFormat="1" applyBorder="1" applyAlignment="1">
      <alignment horizontal="left" vertical="center" wrapText="1"/>
    </xf>
  </cellXfs>
  <cellStyles count="10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Tanka linija ispod" xfId="5"/>
    <cellStyle name="Ukupno" xfId="6"/>
    <cellStyle name="Ukupno - zadnji redak" xfId="7"/>
    <cellStyle name="Zadnji redak" xfId="8"/>
    <cellStyle name="Zaglavlje" xfId="9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i prodaja strane gotovine i čekova u 2017.</a:t>
            </a:r>
          </a:p>
        </c:rich>
      </c:tx>
      <c:layout>
        <c:manualLayout>
          <c:xMode val="edge"/>
          <c:yMode val="edge"/>
          <c:x val="0.14141414141414232"/>
          <c:y val="2.749135802469152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2017'!$B$6</c:f>
              <c:strCache>
                <c:ptCount val="1"/>
                <c:pt idx="0">
                  <c:v>Otkup strane gotovine i čekova </c:v>
                </c:pt>
              </c:strCache>
            </c:strRef>
          </c:tx>
          <c:invertIfNegative val="0"/>
          <c:cat>
            <c:strRef>
              <c:f>' 2017'!$C$5:$N$5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2017'!$C$6:$N$6</c:f>
              <c:numCache>
                <c:formatCode>#,##0.00</c:formatCode>
                <c:ptCount val="12"/>
                <c:pt idx="0">
                  <c:v>969531897</c:v>
                </c:pt>
                <c:pt idx="1">
                  <c:v>1037926324</c:v>
                </c:pt>
                <c:pt idx="2">
                  <c:v>1327244279</c:v>
                </c:pt>
                <c:pt idx="3">
                  <c:v>1596858044</c:v>
                </c:pt>
                <c:pt idx="4">
                  <c:v>1758302582</c:v>
                </c:pt>
                <c:pt idx="5">
                  <c:v>2385575927</c:v>
                </c:pt>
                <c:pt idx="6">
                  <c:v>3297079135</c:v>
                </c:pt>
                <c:pt idx="7">
                  <c:v>3538818501</c:v>
                </c:pt>
                <c:pt idx="8">
                  <c:v>1939379435</c:v>
                </c:pt>
                <c:pt idx="9">
                  <c:v>1540007324</c:v>
                </c:pt>
                <c:pt idx="10">
                  <c:v>1274822036</c:v>
                </c:pt>
                <c:pt idx="11">
                  <c:v>1319520976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E-400A-8266-7C35905F7FF8}"/>
            </c:ext>
          </c:extLst>
        </c:ser>
        <c:ser>
          <c:idx val="1"/>
          <c:order val="1"/>
          <c:tx>
            <c:strRef>
              <c:f>' 2017'!$B$7</c:f>
              <c:strCache>
                <c:ptCount val="1"/>
                <c:pt idx="0">
                  <c:v>Prodaja strane gotovine </c:v>
                </c:pt>
              </c:strCache>
            </c:strRef>
          </c:tx>
          <c:invertIfNegative val="0"/>
          <c:cat>
            <c:strRef>
              <c:f>' 2017'!$C$5:$N$5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2017'!$C$7:$N$7</c:f>
              <c:numCache>
                <c:formatCode>#,##0.00</c:formatCode>
                <c:ptCount val="12"/>
                <c:pt idx="0">
                  <c:v>473833501</c:v>
                </c:pt>
                <c:pt idx="1">
                  <c:v>527519686</c:v>
                </c:pt>
                <c:pt idx="2">
                  <c:v>616002822</c:v>
                </c:pt>
                <c:pt idx="3">
                  <c:v>588010613</c:v>
                </c:pt>
                <c:pt idx="4">
                  <c:v>630286548</c:v>
                </c:pt>
                <c:pt idx="5">
                  <c:v>718069690</c:v>
                </c:pt>
                <c:pt idx="6">
                  <c:v>982081078</c:v>
                </c:pt>
                <c:pt idx="7">
                  <c:v>1169008844</c:v>
                </c:pt>
                <c:pt idx="8">
                  <c:v>804133925</c:v>
                </c:pt>
                <c:pt idx="9">
                  <c:v>645068692</c:v>
                </c:pt>
                <c:pt idx="10">
                  <c:v>557216569</c:v>
                </c:pt>
                <c:pt idx="11">
                  <c:v>523576348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EE-400A-8266-7C35905F7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5435120"/>
        <c:axId val="315435680"/>
      </c:barChart>
      <c:catAx>
        <c:axId val="31543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15435680"/>
        <c:crosses val="autoZero"/>
        <c:auto val="1"/>
        <c:lblAlgn val="ctr"/>
        <c:lblOffset val="100"/>
        <c:noMultiLvlLbl val="1"/>
      </c:catAx>
      <c:valAx>
        <c:axId val="31543568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31543512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905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mil. HRK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veljači 2017.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85,268%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2BB-43F8-A9BC-2468BB453FB5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8,521%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2BB-43F8-A9BC-2468BB453FB5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2,608%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2BB-43F8-A9BC-2468BB453FB5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3,603%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2BB-43F8-A9BC-2468BB453F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2017'!$D$72:$D$75</c:f>
              <c:numCache>
                <c:formatCode>0.00000</c:formatCode>
                <c:ptCount val="4"/>
                <c:pt idx="0">
                  <c:v>0.85268274375045361</c:v>
                </c:pt>
                <c:pt idx="1">
                  <c:v>8.5212420708140557E-2</c:v>
                </c:pt>
                <c:pt idx="2">
                  <c:v>2.6077184226877298E-2</c:v>
                </c:pt>
                <c:pt idx="3">
                  <c:v>3.6027651314528536E-2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BB-43F8-A9BC-2468BB453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ožujku 2017.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2.7425252525252783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68,300%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550-452B-A4A3-7769AADEE117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31,700%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50-452B-A4A3-7769AADEE11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550-452B-A4A3-7769AADEE11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2017'!$E$83:$E$85</c:f>
              <c:numCache>
                <c:formatCode>#,##0.00000</c:formatCode>
                <c:ptCount val="3"/>
                <c:pt idx="0">
                  <c:v>0.68300222051894366</c:v>
                </c:pt>
                <c:pt idx="1">
                  <c:v>0.31699665044296393</c:v>
                </c:pt>
                <c:pt idx="2">
                  <c:v>1.129038092412932E-6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50-452B-A4A3-7769AADEE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ožujku 2017.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86,652%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E97-4A1F-838F-B0CA8A62E325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7,606%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E97-4A1F-838F-B0CA8A62E325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2,901%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E97-4A1F-838F-B0CA8A62E325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2,840%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E97-4A1F-838F-B0CA8A62E32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2017'!$E$72:$E$75</c:f>
              <c:numCache>
                <c:formatCode>0.00000</c:formatCode>
                <c:ptCount val="4"/>
                <c:pt idx="0">
                  <c:v>0.86652340000068784</c:v>
                </c:pt>
                <c:pt idx="1">
                  <c:v>7.6062906731695162E-2</c:v>
                </c:pt>
                <c:pt idx="2">
                  <c:v>2.9009867026684427E-2</c:v>
                </c:pt>
                <c:pt idx="3">
                  <c:v>2.8403826240932573E-2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97-4A1F-838F-B0CA8A62E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travnju 2017.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5.628888888888877E-2"/>
                  <c:y val="-0.1101222222222222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73,087%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528-4FB6-BEE1-7A0FE597A09B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26,913%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528-4FB6-BEE1-7A0FE597A09B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528-4FB6-BEE1-7A0FE597A09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2017'!$F$83:$F$85</c:f>
              <c:numCache>
                <c:formatCode>#,##0.00000</c:formatCode>
                <c:ptCount val="3"/>
                <c:pt idx="0">
                  <c:v>0.7308713642277308</c:v>
                </c:pt>
                <c:pt idx="1">
                  <c:v>0.26912858634138026</c:v>
                </c:pt>
                <c:pt idx="2">
                  <c:v>4.943088897082384E-8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28-4FB6-BEE1-7A0FE597A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travnju 2017.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86,696%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CAC-460C-B9E3-25F20F71163E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6,515%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CAC-460C-B9E3-25F20F71163E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3,595%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CAC-460C-B9E3-25F20F71163E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3,193%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CAC-460C-B9E3-25F20F71163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2017'!$F$72:$F$75</c:f>
              <c:numCache>
                <c:formatCode>0.00000</c:formatCode>
                <c:ptCount val="4"/>
                <c:pt idx="0">
                  <c:v>0.86695932404507925</c:v>
                </c:pt>
                <c:pt idx="1">
                  <c:v>6.5153206598450461E-2</c:v>
                </c:pt>
                <c:pt idx="2">
                  <c:v>3.5954023024826615E-2</c:v>
                </c:pt>
                <c:pt idx="3">
                  <c:v>3.1933446331643675E-2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AC-460C-B9E3-25F20F711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svibnju 2017.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5.628888888888877E-2"/>
                  <c:y val="-0.1101222222222222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73,612%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9C5-4CC0-BB37-149B6220D704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26,387%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9C5-4CC0-BB37-149B6220D70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9C5-4CC0-BB37-149B6220D70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2017'!$G$83:$G$85</c:f>
              <c:numCache>
                <c:formatCode>#,##0.00000</c:formatCode>
                <c:ptCount val="3"/>
                <c:pt idx="0">
                  <c:v>0.73612420232357001</c:v>
                </c:pt>
                <c:pt idx="1">
                  <c:v>0.26387399158933628</c:v>
                </c:pt>
                <c:pt idx="2">
                  <c:v>2.4535086444161815E-6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C5-4CC0-BB37-149B6220D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svibnju 2017.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86,956%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1CA-4B69-99B9-F2A8A5913B63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6,267%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1CA-4B69-99B9-F2A8A5913B63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3,199%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1CA-4B69-99B9-F2A8A5913B63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3,578%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1CA-4B69-99B9-F2A8A5913B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2017'!$G$72:$G$75</c:f>
              <c:numCache>
                <c:formatCode>0.00000</c:formatCode>
                <c:ptCount val="4"/>
                <c:pt idx="0">
                  <c:v>0.86956266061547383</c:v>
                </c:pt>
                <c:pt idx="1">
                  <c:v>6.2668431803505689E-2</c:v>
                </c:pt>
                <c:pt idx="2">
                  <c:v>3.1991247904573694E-2</c:v>
                </c:pt>
                <c:pt idx="3">
                  <c:v>3.5777659676446791E-2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CA-4B69-99B9-F2A8A5913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lipnju 2017.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8.8359595959595957E-2"/>
                  <c:y val="-0.1101222222222222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76,864%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EEA-4CDF-8E35-DB156770C2D7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23,136%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EEA-4CDF-8E35-DB156770C2D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EEA-4CDF-8E35-DB156770C2D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2017'!$H$83:$H$85</c:f>
              <c:numCache>
                <c:formatCode>#,##0.00000</c:formatCode>
                <c:ptCount val="3"/>
                <c:pt idx="0">
                  <c:v>0.76863521238803856</c:v>
                </c:pt>
                <c:pt idx="1">
                  <c:v>0.23136329936215136</c:v>
                </c:pt>
                <c:pt idx="2">
                  <c:v>1.4882498100619971E-6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EA-4CDF-8E35-DB156770C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lipnju 2017.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87,806%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469-4E4C-93F5-7C47D9A5CFE1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5,483%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469-4E4C-93F5-7C47D9A5CFE1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2,489%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469-4E4C-93F5-7C47D9A5CFE1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4,222%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469-4E4C-93F5-7C47D9A5CFE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2017'!$H$72:$H$75</c:f>
              <c:numCache>
                <c:formatCode>0.00000</c:formatCode>
                <c:ptCount val="4"/>
                <c:pt idx="0">
                  <c:v>0.87806166950020059</c:v>
                </c:pt>
                <c:pt idx="1">
                  <c:v>5.483196053952058E-2</c:v>
                </c:pt>
                <c:pt idx="2">
                  <c:v>2.4886385087566524E-2</c:v>
                </c:pt>
                <c:pt idx="3">
                  <c:v>4.2219984872712307E-2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69-4E4C-93F5-7C47D9A5C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srpnju 2017.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8.8359595959595957E-2"/>
                  <c:y val="-0.1101222222222222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77,048%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DED-4C45-B2F4-2E9A6DE1AEC1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22,950%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DED-4C45-B2F4-2E9A6DE1AEC1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DED-4C45-B2F4-2E9A6DE1AE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2017'!$I$83:$I$85</c:f>
              <c:numCache>
                <c:formatCode>#,##0.00000</c:formatCode>
                <c:ptCount val="3"/>
                <c:pt idx="0">
                  <c:v>0.77047751915990248</c:v>
                </c:pt>
                <c:pt idx="1">
                  <c:v>0.22950322706227685</c:v>
                </c:pt>
                <c:pt idx="2">
                  <c:v>1.9253777820634267E-5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ED-4C45-B2F4-2E9A6DE1A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u 2017.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83"/>
          <c:w val="0.89333306863655959"/>
          <c:h val="0.635983333333336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 2017'!$B$6</c:f>
              <c:strCache>
                <c:ptCount val="1"/>
                <c:pt idx="0">
                  <c:v>Otkup strane gotovine i čekova </c:v>
                </c:pt>
              </c:strCache>
            </c:strRef>
          </c:tx>
          <c:invertIfNegative val="0"/>
          <c:cat>
            <c:strRef>
              <c:f>' 2017'!$C$5:$N$5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2017'!$C$6:$N$6</c:f>
              <c:numCache>
                <c:formatCode>#,##0.00</c:formatCode>
                <c:ptCount val="12"/>
                <c:pt idx="0">
                  <c:v>969531897</c:v>
                </c:pt>
                <c:pt idx="1">
                  <c:v>1037926324</c:v>
                </c:pt>
                <c:pt idx="2">
                  <c:v>1327244279</c:v>
                </c:pt>
                <c:pt idx="3">
                  <c:v>1596858044</c:v>
                </c:pt>
                <c:pt idx="4">
                  <c:v>1758302582</c:v>
                </c:pt>
                <c:pt idx="5">
                  <c:v>2385575927</c:v>
                </c:pt>
                <c:pt idx="6">
                  <c:v>3297079135</c:v>
                </c:pt>
                <c:pt idx="7">
                  <c:v>3538818501</c:v>
                </c:pt>
                <c:pt idx="8">
                  <c:v>1939379435</c:v>
                </c:pt>
                <c:pt idx="9">
                  <c:v>1540007324</c:v>
                </c:pt>
                <c:pt idx="10">
                  <c:v>1274822036</c:v>
                </c:pt>
                <c:pt idx="11">
                  <c:v>1319520976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B-464E-A7B8-8B630F851B6D}"/>
            </c:ext>
          </c:extLst>
        </c:ser>
        <c:ser>
          <c:idx val="1"/>
          <c:order val="1"/>
          <c:tx>
            <c:strRef>
              <c:f>' 2017'!$B$7</c:f>
              <c:strCache>
                <c:ptCount val="1"/>
                <c:pt idx="0">
                  <c:v>Prodaja strane gotovine </c:v>
                </c:pt>
              </c:strCache>
            </c:strRef>
          </c:tx>
          <c:invertIfNegative val="0"/>
          <c:cat>
            <c:strRef>
              <c:f>' 2017'!$C$5:$N$5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2017'!$C$7:$N$7</c:f>
              <c:numCache>
                <c:formatCode>#,##0.00</c:formatCode>
                <c:ptCount val="12"/>
                <c:pt idx="0">
                  <c:v>473833501</c:v>
                </c:pt>
                <c:pt idx="1">
                  <c:v>527519686</c:v>
                </c:pt>
                <c:pt idx="2">
                  <c:v>616002822</c:v>
                </c:pt>
                <c:pt idx="3">
                  <c:v>588010613</c:v>
                </c:pt>
                <c:pt idx="4">
                  <c:v>630286548</c:v>
                </c:pt>
                <c:pt idx="5">
                  <c:v>718069690</c:v>
                </c:pt>
                <c:pt idx="6">
                  <c:v>982081078</c:v>
                </c:pt>
                <c:pt idx="7">
                  <c:v>1169008844</c:v>
                </c:pt>
                <c:pt idx="8">
                  <c:v>804133925</c:v>
                </c:pt>
                <c:pt idx="9">
                  <c:v>645068692</c:v>
                </c:pt>
                <c:pt idx="10">
                  <c:v>557216569</c:v>
                </c:pt>
                <c:pt idx="11">
                  <c:v>523576348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8B-464E-A7B8-8B630F851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15439040"/>
        <c:axId val="315439600"/>
      </c:barChart>
      <c:catAx>
        <c:axId val="31543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315439600"/>
        <c:crosses val="autoZero"/>
        <c:auto val="1"/>
        <c:lblAlgn val="ctr"/>
        <c:lblOffset val="100"/>
        <c:noMultiLvlLbl val="1"/>
      </c:catAx>
      <c:valAx>
        <c:axId val="31543960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31543904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srpnju 2017.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87,145%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AAB-4A89-8EB7-4DE81070B75D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4,559%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AAB-4A89-8EB7-4DE81070B75D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3,213%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AAB-4A89-8EB7-4DE81070B75D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5,083%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AAB-4A89-8EB7-4DE81070B7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2017'!$I$72:$I$75</c:f>
              <c:numCache>
                <c:formatCode>0.00000</c:formatCode>
                <c:ptCount val="4"/>
                <c:pt idx="0">
                  <c:v>0.87145036301074807</c:v>
                </c:pt>
                <c:pt idx="1">
                  <c:v>4.559034443424799E-2</c:v>
                </c:pt>
                <c:pt idx="2">
                  <c:v>3.2133938239157021E-2</c:v>
                </c:pt>
                <c:pt idx="3">
                  <c:v>5.0825354315846914E-2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AB-4A89-8EB7-4DE81070B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kolovozu 2017.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8.8359595959595957E-2"/>
                  <c:y val="-0.1101222222222222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75,169%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20C-4EEC-8415-3F2D39B50896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24,831%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20C-4EEC-8415-3F2D39B50896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20C-4EEC-8415-3F2D39B508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2017'!$J$83:$J$85</c:f>
              <c:numCache>
                <c:formatCode>#,##0.00000</c:formatCode>
                <c:ptCount val="3"/>
                <c:pt idx="0">
                  <c:v>0.75168647630173446</c:v>
                </c:pt>
                <c:pt idx="1">
                  <c:v>0.24831174941909429</c:v>
                </c:pt>
                <c:pt idx="2">
                  <c:v>1.7742791712341354E-6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0C-4EEC-8415-3F2D39B50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kolovozu 2017.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89,780%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770-456D-BB05-0CCF32FC0ACB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3,818%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770-456D-BB05-0CCF32FC0ACB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2,356%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770-456D-BB05-0CCF32FC0ACB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4,046%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770-456D-BB05-0CCF32FC0A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2017'!$J$72:$J$75</c:f>
              <c:numCache>
                <c:formatCode>0.00000</c:formatCode>
                <c:ptCount val="4"/>
                <c:pt idx="0">
                  <c:v>0.89780388728338123</c:v>
                </c:pt>
                <c:pt idx="1">
                  <c:v>3.8176726933472536E-2</c:v>
                </c:pt>
                <c:pt idx="2">
                  <c:v>2.3560381652016595E-2</c:v>
                </c:pt>
                <c:pt idx="3">
                  <c:v>4.0459004131129628E-2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70-456D-BB05-0CCF32FC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rujnu 2017.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8.8359595959595957E-2"/>
                  <c:y val="-0.1101222222222222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70,690%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5A3-4188-AEAE-20F694E54518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29,310%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5A3-4188-AEAE-20F694E5451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5A3-4188-AEAE-20F694E5451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2017'!$K$83:$K$85</c:f>
              <c:numCache>
                <c:formatCode>#,##0.00000</c:formatCode>
                <c:ptCount val="3"/>
                <c:pt idx="0">
                  <c:v>0.70689514630247696</c:v>
                </c:pt>
                <c:pt idx="1">
                  <c:v>0.29310370298324334</c:v>
                </c:pt>
                <c:pt idx="2">
                  <c:v>1.1507142797365492E-6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A3-4188-AEAE-20F694E54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rujnu 2017.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87,249%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780-4BA4-88E3-540EC72A1580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5,533%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780-4BA4-88E3-540EC72A1580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2,441%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780-4BA4-88E3-540EC72A1580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4,777%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780-4BA4-88E3-540EC72A158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2017'!$K$72:$K$75</c:f>
              <c:numCache>
                <c:formatCode>0.00000</c:formatCode>
                <c:ptCount val="4"/>
                <c:pt idx="0">
                  <c:v>0.87249154383560212</c:v>
                </c:pt>
                <c:pt idx="1">
                  <c:v>5.5328017064950615E-2</c:v>
                </c:pt>
                <c:pt idx="2">
                  <c:v>2.4412844120431036E-2</c:v>
                </c:pt>
                <c:pt idx="3">
                  <c:v>4.7767594979016233E-2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80-4BA4-88E3-540EC72A1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listopadu 2017.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8.8359595959595957E-2"/>
                  <c:y val="-0.1101222222222222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70,478%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DC4-4C35-9D7F-9B8494A33C92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29,522%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C4-4C35-9D7F-9B8494A33C92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DC4-4C35-9D7F-9B8494A33C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2017'!$L$83:$L$85</c:f>
              <c:numCache>
                <c:formatCode>#,##0.00000</c:formatCode>
                <c:ptCount val="3"/>
                <c:pt idx="0">
                  <c:v>0.70478317125970413</c:v>
                </c:pt>
                <c:pt idx="1">
                  <c:v>0.29521567546234051</c:v>
                </c:pt>
                <c:pt idx="2">
                  <c:v>1.1532779553423097E-6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C4-4C35-9D7F-9B8494A33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listopadu 2017.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86,317%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CBF-4F4B-B29A-4021308A426F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6,642%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CBF-4F4B-B29A-4021308A426F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3,110%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CBF-4F4B-B29A-4021308A426F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3,931%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CBF-4F4B-B29A-4021308A426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2017'!$L$72:$L$75</c:f>
              <c:numCache>
                <c:formatCode>0.00000</c:formatCode>
                <c:ptCount val="4"/>
                <c:pt idx="0">
                  <c:v>0.86317373134354147</c:v>
                </c:pt>
                <c:pt idx="1">
                  <c:v>6.6421427418202922E-2</c:v>
                </c:pt>
                <c:pt idx="2">
                  <c:v>3.1098614191187021E-2</c:v>
                </c:pt>
                <c:pt idx="3">
                  <c:v>3.9306227047068584E-2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BF-4F4B-B29A-4021308A4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studenome 2017.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8.8359595959595957E-2"/>
                  <c:y val="-0.1101222222222222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69,585%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034-463C-9047-741F521F120D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30,415%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34-463C-9047-741F521F120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034-463C-9047-741F521F120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2017'!$M$83:$M$85</c:f>
              <c:numCache>
                <c:formatCode>#,##0.00000</c:formatCode>
                <c:ptCount val="3"/>
                <c:pt idx="0">
                  <c:v>0.69584749771143606</c:v>
                </c:pt>
                <c:pt idx="1">
                  <c:v>0.30415110657561717</c:v>
                </c:pt>
                <c:pt idx="2">
                  <c:v>1.3957129467803981E-6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34-463C-9047-741F521F1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studenome 2017.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86,354%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C0-41EC-8A6B-D03DE4A8D2C9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6,967%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6C0-41EC-8A6B-D03DE4A8D2C9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3,166%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6C0-41EC-8A6B-D03DE4A8D2C9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3,513%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6C0-41EC-8A6B-D03DE4A8D2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2017'!$M$72:$M$75</c:f>
              <c:numCache>
                <c:formatCode>0.00000</c:formatCode>
                <c:ptCount val="4"/>
                <c:pt idx="0">
                  <c:v>0.86354155948586031</c:v>
                </c:pt>
                <c:pt idx="1">
                  <c:v>6.9673114230035568E-2</c:v>
                </c:pt>
                <c:pt idx="2">
                  <c:v>3.1657967709692453E-2</c:v>
                </c:pt>
                <c:pt idx="3">
                  <c:v>3.5127358574411668E-2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C0-41EC-8A6B-D03DE4A8D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prosincu 2017.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8.8359595959595957E-2"/>
                  <c:y val="-0.1101222222222222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71,593%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FA-4305-ABEC-4556B8FC3165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28,407%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FA-4305-ABEC-4556B8FC316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BFA-4305-ABEC-4556B8FC316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2017'!$N$83:$N$85</c:f>
              <c:numCache>
                <c:formatCode>#,##0.00000</c:formatCode>
                <c:ptCount val="3"/>
                <c:pt idx="0">
                  <c:v>0.71592440009424052</c:v>
                </c:pt>
                <c:pt idx="1">
                  <c:v>0.28407417295995163</c:v>
                </c:pt>
                <c:pt idx="2">
                  <c:v>1.4269458078818196E-6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A-4305-ABEC-4556B8FC3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2017.</a:t>
            </a:r>
          </a:p>
        </c:rich>
      </c:tx>
      <c:layout>
        <c:manualLayout>
          <c:xMode val="edge"/>
          <c:yMode val="edge"/>
          <c:x val="9.7480555555555487E-2"/>
          <c:y val="1.56790123456790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055676893287535"/>
          <c:y val="0.23401344386991768"/>
          <c:w val="0.42513970090130976"/>
          <c:h val="0.70284131985232678"/>
        </c:manualLayout>
      </c:layout>
      <c:pieChart>
        <c:varyColors val="1"/>
        <c:ser>
          <c:idx val="0"/>
          <c:order val="0"/>
          <c:tx>
            <c:strRef>
              <c:f>' 2017'!$B$23:$B$40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EUR</c:v>
                </c:pt>
                <c:pt idx="17">
                  <c:v>PLN</c:v>
                </c:pt>
              </c:strCache>
            </c:strRef>
          </c:tx>
          <c:explosion val="4"/>
          <c:dPt>
            <c:idx val="13"/>
            <c:bubble3D val="0"/>
            <c:explosion val="8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E948-4B02-BD54-ADC5A2FF73E2}"/>
              </c:ext>
            </c:extLst>
          </c:dPt>
          <c:dPt>
            <c:idx val="16"/>
            <c:bubble3D val="0"/>
            <c:spPr>
              <a:solidFill>
                <a:srgbClr val="007FDE"/>
              </a:solidFill>
            </c:spPr>
            <c:extLst>
              <c:ext xmlns:c16="http://schemas.microsoft.com/office/drawing/2014/chart" uri="{C3380CC4-5D6E-409C-BE32-E72D297353CC}">
                <c16:uniqueId val="{00000003-E948-4B02-BD54-ADC5A2FF73E2}"/>
              </c:ext>
            </c:extLst>
          </c:dPt>
          <c:dLbls>
            <c:dLbl>
              <c:idx val="0"/>
              <c:layout>
                <c:manualLayout>
                  <c:x val="-4.751251175459948E-2"/>
                  <c:y val="-5.0146604938271604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AUD  0,463%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48-4B02-BD54-ADC5A2FF73E2}"/>
                </c:ext>
              </c:extLst>
            </c:dLbl>
            <c:dLbl>
              <c:idx val="1"/>
              <c:layout>
                <c:manualLayout>
                  <c:x val="1.8729213287791854E-2"/>
                  <c:y val="5.2901234567901197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CAD 0,358%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48-4B02-BD54-ADC5A2FF73E2}"/>
                </c:ext>
              </c:extLst>
            </c:dLbl>
            <c:dLbl>
              <c:idx val="2"/>
              <c:layout>
                <c:manualLayout>
                  <c:x val="3.9963888888888889E-2"/>
                  <c:y val="0.13013641975308637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CZK 0,221%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48-4B02-BD54-ADC5A2FF73E2}"/>
                </c:ext>
              </c:extLst>
            </c:dLbl>
            <c:dLbl>
              <c:idx val="3"/>
              <c:layout>
                <c:manualLayout>
                  <c:x val="5.3953004036291101E-2"/>
                  <c:y val="0.21131141975308643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DKK  0,220%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48-4B02-BD54-ADC5A2FF73E2}"/>
                </c:ext>
              </c:extLst>
            </c:dLbl>
            <c:dLbl>
              <c:idx val="4"/>
              <c:layout>
                <c:manualLayout>
                  <c:x val="2.2669224168391299E-2"/>
                  <c:y val="8.2858024691358029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HUF 0,258%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48-4B02-BD54-ADC5A2FF73E2}"/>
                </c:ext>
              </c:extLst>
            </c:dLbl>
            <c:dLbl>
              <c:idx val="5"/>
              <c:layout>
                <c:manualLayout>
                  <c:x val="4.2446302746136172E-2"/>
                  <c:y val="0.16578549382716043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JPY 0,072%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48-4B02-BD54-ADC5A2FF73E2}"/>
                </c:ext>
              </c:extLst>
            </c:dLbl>
            <c:dLbl>
              <c:idx val="6"/>
              <c:layout>
                <c:manualLayout>
                  <c:x val="-1.0451918780625055E-2"/>
                  <c:y val="3.1861111111111365E-3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NOK 0,092%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948-4B02-BD54-ADC5A2FF73E2}"/>
                </c:ext>
              </c:extLst>
            </c:dLbl>
            <c:dLbl>
              <c:idx val="7"/>
              <c:layout>
                <c:manualLayout>
                  <c:x val="-5.7391049117867556E-2"/>
                  <c:y val="-3.5897376543209875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SEK 0,194%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818292119791285"/>
                      <c:h val="3.99620370370370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E948-4B02-BD54-ADC5A2FF73E2}"/>
                </c:ext>
              </c:extLst>
            </c:dLbl>
            <c:dLbl>
              <c:idx val="8"/>
              <c:layout>
                <c:manualLayout>
                  <c:x val="4.6176927520625466E-2"/>
                  <c:y val="0.24684043209876544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CHF 2,957%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948-4B02-BD54-ADC5A2FF73E2}"/>
                </c:ext>
              </c:extLst>
            </c:dLbl>
            <c:dLbl>
              <c:idx val="9"/>
              <c:layout>
                <c:manualLayout>
                  <c:x val="2.8913790879365561E-2"/>
                  <c:y val="0.25626512345679003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GBP 0,966%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948-4B02-BD54-ADC5A2FF73E2}"/>
                </c:ext>
              </c:extLst>
            </c:dLbl>
            <c:dLbl>
              <c:idx val="10"/>
              <c:layout>
                <c:manualLayout>
                  <c:x val="-1.3743019684163494E-2"/>
                  <c:y val="0.33979413580246914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USD 5,881%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948-4B02-BD54-ADC5A2FF73E2}"/>
                </c:ext>
              </c:extLst>
            </c:dLbl>
            <c:dLbl>
              <c:idx val="11"/>
              <c:layout>
                <c:manualLayout>
                  <c:x val="-1.9977677945473529E-2"/>
                  <c:y val="0.18216820987654314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RSD 0,012%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948-4B02-BD54-ADC5A2FF73E2}"/>
                </c:ext>
              </c:extLst>
            </c:dLbl>
            <c:dLbl>
              <c:idx val="12"/>
              <c:layout>
                <c:manualLayout>
                  <c:x val="-3.6568161720854669E-2"/>
                  <c:y val="0.14725586419753087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BAM 0,792%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948-4B02-BD54-ADC5A2FF73E2}"/>
                </c:ext>
              </c:extLst>
            </c:dLbl>
            <c:dLbl>
              <c:idx val="13"/>
              <c:layout>
                <c:manualLayout>
                  <c:x val="-0.61818814814814815"/>
                  <c:y val="0.11521481481481481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EUR 87,163%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48-4B02-BD54-ADC5A2FF73E2}"/>
                </c:ext>
              </c:extLst>
            </c:dLbl>
            <c:dLbl>
              <c:idx val="14"/>
              <c:layout>
                <c:manualLayout>
                  <c:x val="-0.13743374892736368"/>
                  <c:y val="-0.33204537037037035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 PLN</a:t>
                    </a:r>
                    <a:r>
                      <a:rPr lang="en-US" sz="800" b="0" baseline="0"/>
                      <a:t>  0,362%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948-4B02-BD54-ADC5A2FF73E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948-4B02-BD54-ADC5A2FF73E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48-4B02-BD54-ADC5A2FF73E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948-4B02-BD54-ADC5A2FF73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/>
                </a:pPr>
                <a:endParaRPr lang="sr-Latn-RS"/>
              </a:p>
            </c:txPr>
            <c:showLegendKey val="1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2017'!$P$23:$P$40</c:f>
              <c:numCache>
                <c:formatCode>#,##0.00000</c:formatCode>
                <c:ptCount val="18"/>
                <c:pt idx="0">
                  <c:v>4.6293835774298183E-3</c:v>
                </c:pt>
                <c:pt idx="1">
                  <c:v>3.5834851005406431E-3</c:v>
                </c:pt>
                <c:pt idx="2">
                  <c:v>2.2128677069538629E-3</c:v>
                </c:pt>
                <c:pt idx="3">
                  <c:v>2.2013568716979784E-3</c:v>
                </c:pt>
                <c:pt idx="4">
                  <c:v>2.5824358167750735E-3</c:v>
                </c:pt>
                <c:pt idx="5">
                  <c:v>7.1998564392727578E-4</c:v>
                </c:pt>
                <c:pt idx="6">
                  <c:v>9.1722593840836905E-4</c:v>
                </c:pt>
                <c:pt idx="7">
                  <c:v>1.3419479829283326E-5</c:v>
                </c:pt>
                <c:pt idx="8">
                  <c:v>1.9405142289528063E-3</c:v>
                </c:pt>
                <c:pt idx="9">
                  <c:v>2.9567412791187932E-2</c:v>
                </c:pt>
                <c:pt idx="10">
                  <c:v>9.6610862276592241E-3</c:v>
                </c:pt>
                <c:pt idx="11">
                  <c:v>5.8806321739339293E-2</c:v>
                </c:pt>
                <c:pt idx="12">
                  <c:v>1.1682559991293592E-4</c:v>
                </c:pt>
                <c:pt idx="13">
                  <c:v>1.214819726160999E-5</c:v>
                </c:pt>
                <c:pt idx="14">
                  <c:v>5.3879111414885764E-6</c:v>
                </c:pt>
                <c:pt idx="15">
                  <c:v>7.9217416939835177E-3</c:v>
                </c:pt>
                <c:pt idx="16">
                  <c:v>0.87163178240298878</c:v>
                </c:pt>
                <c:pt idx="17">
                  <c:v>3.4766190720101481E-3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948-4B02-BD54-ADC5A2FF7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prosincu 2017.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86,062%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76-47C6-B8D5-BEDDF9ECCFB6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6,504%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F76-47C6-B8D5-BEDDF9ECCFB6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3,994%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F76-47C6-B8D5-BEDDF9ECCFB6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3,440%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F76-47C6-B8D5-BEDDF9ECCFB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2017'!$N$72:$N$75</c:f>
              <c:numCache>
                <c:formatCode>0.00000</c:formatCode>
                <c:ptCount val="4"/>
                <c:pt idx="0">
                  <c:v>0.86062057512921653</c:v>
                </c:pt>
                <c:pt idx="1">
                  <c:v>6.5039319649080024E-2</c:v>
                </c:pt>
                <c:pt idx="2">
                  <c:v>3.9936076104899167E-2</c:v>
                </c:pt>
                <c:pt idx="3">
                  <c:v>3.4404029116804284E-2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76-47C6-B8D5-BEDDF9ECC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valuta u ukupnom prometu ovlaštenih mjenjača u 2017.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 2017'!$B$72</c:f>
              <c:strCache>
                <c:ptCount val="1"/>
                <c:pt idx="0">
                  <c:v>EUR</c:v>
                </c:pt>
              </c:strCache>
            </c:strRef>
          </c:tx>
          <c:invertIfNegative val="0"/>
          <c:cat>
            <c:strRef>
              <c:f>' 2017'!$C$71:$N$71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2017'!$C$72:$N$72</c:f>
              <c:numCache>
                <c:formatCode>0.00000</c:formatCode>
                <c:ptCount val="12"/>
                <c:pt idx="0">
                  <c:v>0.8464039789874469</c:v>
                </c:pt>
                <c:pt idx="1">
                  <c:v>0.85268274375045361</c:v>
                </c:pt>
                <c:pt idx="2">
                  <c:v>0.86652340000068784</c:v>
                </c:pt>
                <c:pt idx="3">
                  <c:v>0.86695932404507925</c:v>
                </c:pt>
                <c:pt idx="4">
                  <c:v>0.86956266061547383</c:v>
                </c:pt>
                <c:pt idx="5">
                  <c:v>0.87806166950020059</c:v>
                </c:pt>
                <c:pt idx="6">
                  <c:v>0.87145036301074807</c:v>
                </c:pt>
                <c:pt idx="7">
                  <c:v>0.89780388728338123</c:v>
                </c:pt>
                <c:pt idx="8">
                  <c:v>0.87249154383560212</c:v>
                </c:pt>
                <c:pt idx="9">
                  <c:v>0.86317373134354147</c:v>
                </c:pt>
                <c:pt idx="10">
                  <c:v>0.86354155948586031</c:v>
                </c:pt>
                <c:pt idx="11">
                  <c:v>0.86062057512921653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D-4C98-A5F9-5412844C9051}"/>
            </c:ext>
          </c:extLst>
        </c:ser>
        <c:ser>
          <c:idx val="1"/>
          <c:order val="1"/>
          <c:tx>
            <c:strRef>
              <c:f>' 2017'!$B$73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 2017'!$C$71:$N$71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2017'!$C$73:$N$73</c:f>
              <c:numCache>
                <c:formatCode>0.00000</c:formatCode>
                <c:ptCount val="12"/>
                <c:pt idx="0">
                  <c:v>7.9280980518558891E-2</c:v>
                </c:pt>
                <c:pt idx="1">
                  <c:v>8.5212420708140557E-2</c:v>
                </c:pt>
                <c:pt idx="2">
                  <c:v>7.6062906731695162E-2</c:v>
                </c:pt>
                <c:pt idx="3">
                  <c:v>6.5153206598450461E-2</c:v>
                </c:pt>
                <c:pt idx="4">
                  <c:v>6.2668431803505689E-2</c:v>
                </c:pt>
                <c:pt idx="5">
                  <c:v>5.483196053952058E-2</c:v>
                </c:pt>
                <c:pt idx="6">
                  <c:v>4.559034443424799E-2</c:v>
                </c:pt>
                <c:pt idx="7">
                  <c:v>3.8176726933472536E-2</c:v>
                </c:pt>
                <c:pt idx="8">
                  <c:v>5.5328017064950615E-2</c:v>
                </c:pt>
                <c:pt idx="9">
                  <c:v>6.6421427418202922E-2</c:v>
                </c:pt>
                <c:pt idx="10">
                  <c:v>6.9673114230035568E-2</c:v>
                </c:pt>
                <c:pt idx="11">
                  <c:v>6.5039319649080024E-2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8D-4C98-A5F9-5412844C9051}"/>
            </c:ext>
          </c:extLst>
        </c:ser>
        <c:ser>
          <c:idx val="2"/>
          <c:order val="2"/>
          <c:tx>
            <c:strRef>
              <c:f>' 2017'!$B$74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 2017'!$C$71:$N$71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2017'!$C$74:$N$74</c:f>
              <c:numCache>
                <c:formatCode>0.00000</c:formatCode>
                <c:ptCount val="12"/>
                <c:pt idx="0">
                  <c:v>3.4060321847898423E-2</c:v>
                </c:pt>
                <c:pt idx="1">
                  <c:v>2.6077184226877298E-2</c:v>
                </c:pt>
                <c:pt idx="2">
                  <c:v>2.9009867026684427E-2</c:v>
                </c:pt>
                <c:pt idx="3">
                  <c:v>3.5954023024826615E-2</c:v>
                </c:pt>
                <c:pt idx="4">
                  <c:v>3.1991247904573694E-2</c:v>
                </c:pt>
                <c:pt idx="5">
                  <c:v>2.4886385087566524E-2</c:v>
                </c:pt>
                <c:pt idx="6">
                  <c:v>3.2133938239157021E-2</c:v>
                </c:pt>
                <c:pt idx="7">
                  <c:v>2.3560381652016595E-2</c:v>
                </c:pt>
                <c:pt idx="8">
                  <c:v>2.4412844120431036E-2</c:v>
                </c:pt>
                <c:pt idx="9">
                  <c:v>3.1098614191187021E-2</c:v>
                </c:pt>
                <c:pt idx="10">
                  <c:v>3.1657967709692453E-2</c:v>
                </c:pt>
                <c:pt idx="11">
                  <c:v>3.9936076104899167E-2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8D-4C98-A5F9-5412844C9051}"/>
            </c:ext>
          </c:extLst>
        </c:ser>
        <c:ser>
          <c:idx val="3"/>
          <c:order val="3"/>
          <c:tx>
            <c:strRef>
              <c:f>' 2017'!$B$75</c:f>
              <c:strCache>
                <c:ptCount val="1"/>
                <c:pt idx="0">
                  <c:v>Ostale valute</c:v>
                </c:pt>
              </c:strCache>
            </c:strRef>
          </c:tx>
          <c:invertIfNegative val="0"/>
          <c:cat>
            <c:strRef>
              <c:f>' 2017'!$C$71:$N$71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2017'!$C$75:$N$75</c:f>
              <c:numCache>
                <c:formatCode>0.00000</c:formatCode>
                <c:ptCount val="12"/>
                <c:pt idx="0">
                  <c:v>4.0254718646095783E-2</c:v>
                </c:pt>
                <c:pt idx="1">
                  <c:v>3.6027651314528536E-2</c:v>
                </c:pt>
                <c:pt idx="2">
                  <c:v>2.8403826240932573E-2</c:v>
                </c:pt>
                <c:pt idx="3">
                  <c:v>3.1933446331643675E-2</c:v>
                </c:pt>
                <c:pt idx="4">
                  <c:v>3.5777659676446791E-2</c:v>
                </c:pt>
                <c:pt idx="5">
                  <c:v>4.2219984872712307E-2</c:v>
                </c:pt>
                <c:pt idx="6">
                  <c:v>5.0825354315846914E-2</c:v>
                </c:pt>
                <c:pt idx="7">
                  <c:v>4.0459004131129628E-2</c:v>
                </c:pt>
                <c:pt idx="8">
                  <c:v>4.7767594979016233E-2</c:v>
                </c:pt>
                <c:pt idx="9">
                  <c:v>3.9306227047068584E-2</c:v>
                </c:pt>
                <c:pt idx="10">
                  <c:v>3.5127358574411668E-2</c:v>
                </c:pt>
                <c:pt idx="11">
                  <c:v>3.4404029116804284E-2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8D-4C98-A5F9-5412844C9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15967616"/>
        <c:axId val="315968176"/>
      </c:barChart>
      <c:catAx>
        <c:axId val="315967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315968176"/>
        <c:crosses val="autoZero"/>
        <c:auto val="1"/>
        <c:lblAlgn val="ctr"/>
        <c:lblOffset val="100"/>
        <c:noMultiLvlLbl val="1"/>
      </c:catAx>
      <c:valAx>
        <c:axId val="315968176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3159676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strane gotovine i čekova u 2017.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880788187378375E-2"/>
          <c:y val="0.12347222222222318"/>
          <c:w val="0.87733465729151716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2.8535024214514482E-2"/>
                  <c:y val="-1.175925925925926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BF-4CF8-8974-7AA6AD9A76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2017'!$E$81</c:f>
              <c:numCache>
                <c:formatCode>#,##0.00</c:formatCode>
                <c:ptCount val="1"/>
                <c:pt idx="0">
                  <c:v>969.53189700000007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BF-4CF8-8974-7AA6AD9A7678}"/>
            </c:ext>
          </c:extLst>
        </c:ser>
        <c:ser>
          <c:idx val="0"/>
          <c:order val="1"/>
          <c:tx>
            <c:v>Veljača</c:v>
          </c:tx>
          <c:invertIfNegative val="0"/>
          <c:dLbls>
            <c:dLbl>
              <c:idx val="0"/>
              <c:layout>
                <c:manualLayout>
                  <c:x val="-2.377918684542873E-3"/>
                  <c:y val="-3.919753086419753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BF-4CF8-8974-7AA6AD9A76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'veljača 2017 '!$E$81</c:f>
              <c:numCache>
                <c:formatCode>#,##0.00</c:formatCode>
                <c:ptCount val="1"/>
                <c:pt idx="0">
                  <c:v>1037.926324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BF-4CF8-8974-7AA6AD9A7678}"/>
            </c:ext>
          </c:extLst>
        </c:ser>
        <c:ser>
          <c:idx val="1"/>
          <c:order val="2"/>
          <c:tx>
            <c:v>Ožujak</c:v>
          </c:tx>
          <c:invertIfNegative val="0"/>
          <c:dLbls>
            <c:dLbl>
              <c:idx val="0"/>
              <c:layout>
                <c:manualLayout>
                  <c:x val="-7.1337560536286196E-3"/>
                  <c:y val="-5.095679012345678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BF-4CF8-8974-7AA6AD9A76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'ožujak 2017'!$E$81</c:f>
              <c:numCache>
                <c:formatCode>#,##0.00</c:formatCode>
                <c:ptCount val="1"/>
                <c:pt idx="0">
                  <c:v>1327.244279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BF-4CF8-8974-7AA6AD9A7678}"/>
            </c:ext>
          </c:extLst>
        </c:ser>
        <c:ser>
          <c:idx val="2"/>
          <c:order val="3"/>
          <c:tx>
            <c:v>Travanj</c:v>
          </c:tx>
          <c:invertIfNegative val="0"/>
          <c:dLbls>
            <c:dLbl>
              <c:idx val="0"/>
              <c:layout>
                <c:manualLayout>
                  <c:x val="3.5668780268143144E-2"/>
                  <c:y val="-2.7438271604938343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BF-4CF8-8974-7AA6AD9A76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'travanj 2017 '!$E$81</c:f>
              <c:numCache>
                <c:formatCode>#,##0.00</c:formatCode>
                <c:ptCount val="1"/>
                <c:pt idx="0">
                  <c:v>1596.8580440000001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3BF-4CF8-8974-7AA6AD9A7678}"/>
            </c:ext>
          </c:extLst>
        </c:ser>
        <c:ser>
          <c:idx val="3"/>
          <c:order val="4"/>
          <c:tx>
            <c:v>Svibanj</c:v>
          </c:tx>
          <c:invertIfNegative val="0"/>
          <c:dLbls>
            <c:dLbl>
              <c:idx val="0"/>
              <c:layout>
                <c:manualLayout>
                  <c:x val="4.2802536321771716E-2"/>
                  <c:y val="-5.4876543209876616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3BF-4CF8-8974-7AA6AD9A76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'svibanj 2017 '!$E$81</c:f>
              <c:numCache>
                <c:formatCode>#,##0.00</c:formatCode>
                <c:ptCount val="1"/>
                <c:pt idx="0">
                  <c:v>1758.302582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3BF-4CF8-8974-7AA6AD9A7678}"/>
            </c:ext>
          </c:extLst>
        </c:ser>
        <c:ser>
          <c:idx val="4"/>
          <c:order val="5"/>
          <c:tx>
            <c:v>Lipanj</c:v>
          </c:tx>
          <c:invertIfNegative val="0"/>
          <c:dLbls>
            <c:dLbl>
              <c:idx val="0"/>
              <c:layout>
                <c:manualLayout>
                  <c:x val="4.2802536321771716E-2"/>
                  <c:y val="0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3BF-4CF8-8974-7AA6AD9A76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'lipanj 2017'!$E$81</c:f>
              <c:numCache>
                <c:formatCode>#,##0.00</c:formatCode>
                <c:ptCount val="1"/>
                <c:pt idx="0">
                  <c:v>2385.5759269999999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3BF-4CF8-8974-7AA6AD9A7678}"/>
            </c:ext>
          </c:extLst>
        </c:ser>
        <c:ser>
          <c:idx val="5"/>
          <c:order val="6"/>
          <c:tx>
            <c:v>Srpanj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'srpanj 2017'!$E$81</c:f>
              <c:numCache>
                <c:formatCode>#,##0.00</c:formatCode>
                <c:ptCount val="1"/>
                <c:pt idx="0">
                  <c:v>3297.079135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3BF-4CF8-8974-7AA6AD9A7678}"/>
            </c:ext>
          </c:extLst>
        </c:ser>
        <c:ser>
          <c:idx val="6"/>
          <c:order val="7"/>
          <c:tx>
            <c:v>Kolovoz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'kolovoz 2017'!$E$81</c:f>
              <c:numCache>
                <c:formatCode>#,##0.00</c:formatCode>
                <c:ptCount val="1"/>
                <c:pt idx="0">
                  <c:v>3538.8185010000002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3BF-4CF8-8974-7AA6AD9A7678}"/>
            </c:ext>
          </c:extLst>
        </c:ser>
        <c:ser>
          <c:idx val="7"/>
          <c:order val="8"/>
          <c:tx>
            <c:v>Rujan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'rujan 2017'!$E$81</c:f>
              <c:numCache>
                <c:formatCode>#,##0.00</c:formatCode>
                <c:ptCount val="1"/>
                <c:pt idx="0">
                  <c:v>1939.3794350000001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3BF-4CF8-8974-7AA6AD9A7678}"/>
            </c:ext>
          </c:extLst>
        </c:ser>
        <c:ser>
          <c:idx val="8"/>
          <c:order val="9"/>
          <c:tx>
            <c:v>Listopad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'listopad 2017'!$E$81</c:f>
              <c:numCache>
                <c:formatCode>#,##0.00</c:formatCode>
                <c:ptCount val="1"/>
                <c:pt idx="0">
                  <c:v>1540.0073239999999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3BF-4CF8-8974-7AA6AD9A7678}"/>
            </c:ext>
          </c:extLst>
        </c:ser>
        <c:ser>
          <c:idx val="9"/>
          <c:order val="10"/>
          <c:tx>
            <c:v>Studeni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'studeni 2017 '!$E$81</c:f>
              <c:numCache>
                <c:formatCode>#,##0.00</c:formatCode>
                <c:ptCount val="1"/>
                <c:pt idx="0">
                  <c:v>1274.822036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3BF-4CF8-8974-7AA6AD9A7678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Lbl>
              <c:idx val="0"/>
              <c:layout>
                <c:manualLayout>
                  <c:x val="7.1337560536284452E-3"/>
                  <c:y val="-4.3117283950617286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3BF-4CF8-8974-7AA6AD9A76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'prosinac 2017'!$E$81</c:f>
              <c:numCache>
                <c:formatCode>#,##0.00</c:formatCode>
                <c:ptCount val="1"/>
                <c:pt idx="0">
                  <c:v>1319.520976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3BF-4CF8-8974-7AA6AD9A7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287424"/>
        <c:axId val="316287984"/>
      </c:barChart>
      <c:catAx>
        <c:axId val="316287424"/>
        <c:scaling>
          <c:orientation val="minMax"/>
        </c:scaling>
        <c:delete val="1"/>
        <c:axPos val="b"/>
        <c:majorTickMark val="none"/>
        <c:minorTickMark val="none"/>
        <c:tickLblPos val="none"/>
        <c:crossAx val="316287984"/>
        <c:crosses val="autoZero"/>
        <c:auto val="1"/>
        <c:lblAlgn val="ctr"/>
        <c:lblOffset val="100"/>
        <c:noMultiLvlLbl val="0"/>
      </c:catAx>
      <c:valAx>
        <c:axId val="316287984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HRK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31628742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3286461497845362"/>
          <c:y val="0.87773827160494267"/>
          <c:w val="0.82513591115946061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Prodaja strane gotovine u 2017.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18"/>
          <c:w val="0.86993951836082684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1799407836962353E-2"/>
                  <c:y val="-7.8395061728395114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D4-47AA-9D26-869209B52E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2017'!$E$82</c:f>
              <c:numCache>
                <c:formatCode>#,##0.00</c:formatCode>
                <c:ptCount val="1"/>
                <c:pt idx="0">
                  <c:v>473.83350100000001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4-47AA-9D26-869209B52E52}"/>
            </c:ext>
          </c:extLst>
        </c:ser>
        <c:ser>
          <c:idx val="0"/>
          <c:order val="1"/>
          <c:tx>
            <c:v>Veljača</c:v>
          </c:tx>
          <c:invertIfNegative val="0"/>
          <c:dLbls>
            <c:dLbl>
              <c:idx val="0"/>
              <c:layout>
                <c:manualLayout>
                  <c:x val="4.7197631347849142E-3"/>
                  <c:y val="-3.1358024691358025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D4-47AA-9D26-869209B52E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'veljača 2017 '!$E$82</c:f>
              <c:numCache>
                <c:formatCode>#,##0.00</c:formatCode>
                <c:ptCount val="1"/>
                <c:pt idx="0">
                  <c:v>527.51968599999998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D4-47AA-9D26-869209B52E52}"/>
            </c:ext>
          </c:extLst>
        </c:ser>
        <c:ser>
          <c:idx val="1"/>
          <c:order val="2"/>
          <c:tx>
            <c:v>Ožujak</c:v>
          </c:tx>
          <c:invertIfNegative val="0"/>
          <c:dLbls>
            <c:dLbl>
              <c:idx val="0"/>
              <c:layout>
                <c:manualLayout>
                  <c:x val="2.5958697241317028E-2"/>
                  <c:y val="-2.351851851851851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D4-47AA-9D26-869209B52E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'ožujak 2017'!$E$82</c:f>
              <c:numCache>
                <c:formatCode>#,##0.00</c:formatCode>
                <c:ptCount val="1"/>
                <c:pt idx="0">
                  <c:v>616.00282200000004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D4-47AA-9D26-869209B52E52}"/>
            </c:ext>
          </c:extLst>
        </c:ser>
        <c:ser>
          <c:idx val="2"/>
          <c:order val="3"/>
          <c:tx>
            <c:v>Travanj</c:v>
          </c:tx>
          <c:invertIfNegative val="0"/>
          <c:dLbls>
            <c:dLbl>
              <c:idx val="0"/>
              <c:layout>
                <c:manualLayout>
                  <c:x val="4.4837749780456689E-2"/>
                  <c:y val="3.9197530864197531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D4-47AA-9D26-869209B52E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'travanj 2017 '!$E$82</c:f>
              <c:numCache>
                <c:formatCode>#,##0.00</c:formatCode>
                <c:ptCount val="1"/>
                <c:pt idx="0">
                  <c:v>588.01061300000003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ED4-47AA-9D26-869209B52E52}"/>
            </c:ext>
          </c:extLst>
        </c:ser>
        <c:ser>
          <c:idx val="3"/>
          <c:order val="4"/>
          <c:tx>
            <c:v>Svibanj</c:v>
          </c:tx>
          <c:invertIfNegative val="0"/>
          <c:dLbls>
            <c:dLbl>
              <c:idx val="0"/>
              <c:layout>
                <c:manualLayout>
                  <c:x val="4.2477868213064228E-2"/>
                  <c:y val="-4.3117283950617286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D4-47AA-9D26-869209B52E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'svibanj 2017 '!$E$82</c:f>
              <c:numCache>
                <c:formatCode>#,##0.00</c:formatCode>
                <c:ptCount val="1"/>
                <c:pt idx="0">
                  <c:v>630.28654800000004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ED4-47AA-9D26-869209B52E52}"/>
            </c:ext>
          </c:extLst>
        </c:ser>
        <c:ser>
          <c:idx val="4"/>
          <c:order val="5"/>
          <c:tx>
            <c:v>Lipanj</c:v>
          </c:tx>
          <c:invertIfNegative val="0"/>
          <c:dLbls>
            <c:dLbl>
              <c:idx val="0"/>
              <c:layout>
                <c:manualLayout>
                  <c:x val="7.079644702177372E-2"/>
                  <c:y val="-4.3117283950617286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D4-47AA-9D26-869209B52E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'lipanj 2017'!$E$82</c:f>
              <c:numCache>
                <c:formatCode>#,##0.00</c:formatCode>
                <c:ptCount val="1"/>
                <c:pt idx="0">
                  <c:v>718.06969000000004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D4-47AA-9D26-869209B52E52}"/>
            </c:ext>
          </c:extLst>
        </c:ser>
        <c:ser>
          <c:idx val="5"/>
          <c:order val="6"/>
          <c:tx>
            <c:v>Srpanj</c:v>
          </c:tx>
          <c:invertIfNegative val="0"/>
          <c:dLbls>
            <c:dLbl>
              <c:idx val="0"/>
              <c:layout>
                <c:manualLayout>
                  <c:x val="6.8436565454381176E-2"/>
                  <c:y val="-3.5277777777777852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D4-47AA-9D26-869209B52E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'srpanj 2017'!$E$82</c:f>
              <c:numCache>
                <c:formatCode>#,##0.00</c:formatCode>
                <c:ptCount val="1"/>
                <c:pt idx="0">
                  <c:v>982.08107800000005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ED4-47AA-9D26-869209B52E52}"/>
            </c:ext>
          </c:extLst>
        </c:ser>
        <c:ser>
          <c:idx val="6"/>
          <c:order val="7"/>
          <c:tx>
            <c:v>Kolovoz</c:v>
          </c:tx>
          <c:invertIfNegative val="0"/>
          <c:dLbls>
            <c:dLbl>
              <c:idx val="0"/>
              <c:layout>
                <c:manualLayout>
                  <c:x val="0.10147490739787557"/>
                  <c:y val="-1.1759259259259259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ED4-47AA-9D26-869209B52E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'kolovoz 2017'!$E$82</c:f>
              <c:numCache>
                <c:formatCode>#,##0.00</c:formatCode>
                <c:ptCount val="1"/>
                <c:pt idx="0">
                  <c:v>1169.008844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ED4-47AA-9D26-869209B52E52}"/>
            </c:ext>
          </c:extLst>
        </c:ser>
        <c:ser>
          <c:idx val="7"/>
          <c:order val="8"/>
          <c:tx>
            <c:v>Rujan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'rujan 2017'!$E$82</c:f>
              <c:numCache>
                <c:formatCode>#,##0.00</c:formatCode>
                <c:ptCount val="1"/>
                <c:pt idx="0">
                  <c:v>804.13392499999998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ED4-47AA-9D26-869209B52E52}"/>
            </c:ext>
          </c:extLst>
        </c:ser>
        <c:ser>
          <c:idx val="8"/>
          <c:order val="9"/>
          <c:tx>
            <c:v>Listopad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'listopad 2017'!$E$82</c:f>
              <c:numCache>
                <c:formatCode>#,##0.00</c:formatCode>
                <c:ptCount val="1"/>
                <c:pt idx="0">
                  <c:v>645.06869200000006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D4-47AA-9D26-869209B52E52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Lbl>
              <c:idx val="0"/>
              <c:layout>
                <c:manualLayout>
                  <c:x val="1.65191709717472E-2"/>
                  <c:y val="7.8395061728393622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ED4-47AA-9D26-869209B52E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'studeni 2017 '!$E$82</c:f>
              <c:numCache>
                <c:formatCode>#,##0.00</c:formatCode>
                <c:ptCount val="1"/>
                <c:pt idx="0">
                  <c:v>557.21656900000005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ED4-47AA-9D26-869209B52E52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Lbl>
              <c:idx val="0"/>
              <c:layout>
                <c:manualLayout>
                  <c:x val="1.4159289404354743E-2"/>
                  <c:y val="-3.5277777777777922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ED4-47AA-9D26-869209B52E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'prosinac 2017'!$E$82</c:f>
              <c:numCache>
                <c:formatCode>#,##0.00</c:formatCode>
                <c:ptCount val="1"/>
                <c:pt idx="0">
                  <c:v>523.57634800000005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ED4-47AA-9D26-869209B52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600992"/>
        <c:axId val="316601552"/>
      </c:barChart>
      <c:catAx>
        <c:axId val="31660099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one"/>
        <c:crossAx val="316601552"/>
        <c:crosses val="autoZero"/>
        <c:auto val="1"/>
        <c:lblAlgn val="ctr"/>
        <c:lblOffset val="100"/>
        <c:noMultiLvlLbl val="0"/>
      </c:catAx>
      <c:valAx>
        <c:axId val="316601552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HRK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3166009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20720800739405"/>
          <c:y val="0.88949753086419758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siječnju 2017.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2.7425252525252783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67,172%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2CE-49CA-BEBD-93DCAD7E4F08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32,828%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2CE-49CA-BEBD-93DCAD7E4F0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2CE-49CA-BEBD-93DCAD7E4F0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2017'!$C$83:$C$85</c:f>
              <c:numCache>
                <c:formatCode>#,##0.00000</c:formatCode>
                <c:ptCount val="3"/>
                <c:pt idx="0">
                  <c:v>0.67171466375973077</c:v>
                </c:pt>
                <c:pt idx="1">
                  <c:v>0.32828381618165964</c:v>
                </c:pt>
                <c:pt idx="2">
                  <c:v>1.5200586095801639E-6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CE-49CA-BEBD-93DCAD7E4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siječnju 2017.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2017'!$B$72:$B$75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84,640%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AB-4144-AABB-AB000AC2E101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7,928%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2AB-4144-AABB-AB000AC2E101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37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3,406%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2AB-4144-AABB-AB000AC2E101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50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4,025%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2AB-4144-AABB-AB000AC2E10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2017'!$C$72:$C$75</c:f>
              <c:numCache>
                <c:formatCode>0.00000</c:formatCode>
                <c:ptCount val="4"/>
                <c:pt idx="0">
                  <c:v>0.8464039789874469</c:v>
                </c:pt>
                <c:pt idx="1">
                  <c:v>7.9280980518558891E-2</c:v>
                </c:pt>
                <c:pt idx="2">
                  <c:v>3.4060321847898423E-2</c:v>
                </c:pt>
                <c:pt idx="3">
                  <c:v>4.0254718646095783E-2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AB-4144-AABB-AB000AC2E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veljači 2017.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2017'!$B$83:$B$85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2.7425252525252783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66,302%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0E0-4B5C-A86B-76F27503708B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6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33,697%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0E0-4B5C-A86B-76F27503708B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0E0-4B5C-A86B-76F2750370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2017'!$D$83:$D$85</c:f>
              <c:numCache>
                <c:formatCode>#,##0.00000</c:formatCode>
                <c:ptCount val="3"/>
                <c:pt idx="0">
                  <c:v>0.66302135197878842</c:v>
                </c:pt>
                <c:pt idx="1">
                  <c:v>0.3369772465036977</c:v>
                </c:pt>
                <c:pt idx="2">
                  <c:v>1.4015175138489764E-6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E0-4B5C-A86B-76F275037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23130</xdr:colOff>
      <xdr:row>88</xdr:row>
      <xdr:rowOff>111577</xdr:rowOff>
    </xdr:from>
    <xdr:to>
      <xdr:col>11</xdr:col>
      <xdr:colOff>38100</xdr:colOff>
      <xdr:row>108</xdr:row>
      <xdr:rowOff>113077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2720</xdr:colOff>
      <xdr:row>0</xdr:row>
      <xdr:rowOff>134710</xdr:rowOff>
    </xdr:from>
    <xdr:to>
      <xdr:col>11</xdr:col>
      <xdr:colOff>9525</xdr:colOff>
      <xdr:row>20</xdr:row>
      <xdr:rowOff>136210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1" customWidth="1"/>
    <col min="2" max="16384" width="9.28515625" style="1"/>
  </cols>
  <sheetData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15" ht="12.9" customHeight="1" x14ac:dyDescent="0.3">
      <c r="B2" s="17" t="s">
        <v>102</v>
      </c>
      <c r="C2" s="16"/>
      <c r="D2" s="29"/>
      <c r="E2" s="29"/>
      <c r="F2" s="29"/>
    </row>
    <row r="3" spans="2:15" ht="12.9" customHeight="1" x14ac:dyDescent="0.2">
      <c r="B3" s="23"/>
      <c r="C3" s="29"/>
      <c r="D3" s="29"/>
      <c r="E3" s="29"/>
      <c r="F3" s="29"/>
    </row>
    <row r="4" spans="2:15" ht="22.5" customHeight="1" x14ac:dyDescent="0.2">
      <c r="B4" s="65" t="s">
        <v>56</v>
      </c>
      <c r="C4" s="65"/>
      <c r="D4" s="65" t="s">
        <v>57</v>
      </c>
      <c r="E4" s="65"/>
      <c r="F4" s="65"/>
    </row>
    <row r="5" spans="2:15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15" ht="12.9" customHeight="1" x14ac:dyDescent="0.2">
      <c r="B6" s="18" t="s">
        <v>2</v>
      </c>
      <c r="C6" s="18" t="s">
        <v>17</v>
      </c>
      <c r="D6" s="26">
        <v>2473900</v>
      </c>
      <c r="E6" s="26">
        <v>11837211</v>
      </c>
      <c r="F6" s="26">
        <f>E6/' 2017'!$O$1</f>
        <v>1571067.887716504</v>
      </c>
    </row>
    <row r="7" spans="2:15" ht="12.9" customHeight="1" x14ac:dyDescent="0.2">
      <c r="B7" s="18" t="s">
        <v>3</v>
      </c>
      <c r="C7" s="18" t="s">
        <v>18</v>
      </c>
      <c r="D7" s="26">
        <v>2300690</v>
      </c>
      <c r="E7" s="26">
        <v>11389858</v>
      </c>
      <c r="F7" s="26">
        <f>E7/' 2017'!$O$1</f>
        <v>1511693.9412037958</v>
      </c>
    </row>
    <row r="8" spans="2:15" ht="12.9" customHeight="1" x14ac:dyDescent="0.2">
      <c r="B8" s="18" t="s">
        <v>4</v>
      </c>
      <c r="C8" s="18" t="s">
        <v>19</v>
      </c>
      <c r="D8" s="26">
        <v>25062730</v>
      </c>
      <c r="E8" s="26">
        <v>6620091</v>
      </c>
      <c r="F8" s="26">
        <f>E8/' 2017'!$O$1</f>
        <v>878637.06948039017</v>
      </c>
    </row>
    <row r="9" spans="2:15" ht="12.9" customHeight="1" x14ac:dyDescent="0.2">
      <c r="B9" s="18" t="s">
        <v>5</v>
      </c>
      <c r="C9" s="18" t="s">
        <v>20</v>
      </c>
      <c r="D9" s="26">
        <v>3284297</v>
      </c>
      <c r="E9" s="26">
        <v>3197104</v>
      </c>
      <c r="F9" s="26">
        <f>E9/' 2017'!$O$1</f>
        <v>424328.62167363457</v>
      </c>
    </row>
    <row r="10" spans="2:15" ht="12.9" customHeight="1" x14ac:dyDescent="0.2">
      <c r="B10" s="18" t="s">
        <v>6</v>
      </c>
      <c r="C10" s="18" t="s">
        <v>21</v>
      </c>
      <c r="D10" s="26">
        <v>208544375</v>
      </c>
      <c r="E10" s="26">
        <v>4748749</v>
      </c>
      <c r="F10" s="26">
        <f>E10/' 2017'!$O$1</f>
        <v>630267.30373614701</v>
      </c>
    </row>
    <row r="11" spans="2:15" ht="12.9" customHeight="1" x14ac:dyDescent="0.2">
      <c r="B11" s="18" t="s">
        <v>7</v>
      </c>
      <c r="C11" s="18" t="s">
        <v>22</v>
      </c>
      <c r="D11" s="26">
        <v>56948070</v>
      </c>
      <c r="E11" s="26">
        <v>2912133</v>
      </c>
      <c r="F11" s="26">
        <f>E11/' 2017'!$O$1</f>
        <v>386506.47023691022</v>
      </c>
    </row>
    <row r="12" spans="2:15" ht="12.9" customHeight="1" x14ac:dyDescent="0.2">
      <c r="B12" s="18" t="s">
        <v>8</v>
      </c>
      <c r="C12" s="18" t="s">
        <v>23</v>
      </c>
      <c r="D12" s="26">
        <v>3108990</v>
      </c>
      <c r="E12" s="26">
        <v>2404560</v>
      </c>
      <c r="F12" s="26">
        <f>E12/' 2017'!$O$1</f>
        <v>319139.95620147319</v>
      </c>
    </row>
    <row r="13" spans="2:15" ht="12.9" customHeight="1" x14ac:dyDescent="0.2">
      <c r="B13" s="18" t="s">
        <v>38</v>
      </c>
      <c r="C13" s="18" t="s">
        <v>39</v>
      </c>
      <c r="D13" s="26">
        <v>326070</v>
      </c>
      <c r="E13" s="26">
        <v>30468</v>
      </c>
      <c r="F13" s="26">
        <f>E13/' 2017'!$O$1</f>
        <v>4043.7985267768263</v>
      </c>
      <c r="O13" s="31"/>
    </row>
    <row r="14" spans="2:15" ht="12.9" customHeight="1" x14ac:dyDescent="0.2">
      <c r="B14" s="18" t="s">
        <v>9</v>
      </c>
      <c r="C14" s="18" t="s">
        <v>24</v>
      </c>
      <c r="D14" s="26">
        <v>4516750</v>
      </c>
      <c r="E14" s="26">
        <v>3405075</v>
      </c>
      <c r="F14" s="26">
        <f>E14/' 2017'!$O$1</f>
        <v>451931.1168624328</v>
      </c>
      <c r="O14" s="31"/>
    </row>
    <row r="15" spans="2:15" ht="12.9" customHeight="1" x14ac:dyDescent="0.2">
      <c r="B15" s="18" t="s">
        <v>10</v>
      </c>
      <c r="C15" s="18" t="s">
        <v>25</v>
      </c>
      <c r="D15" s="26">
        <v>8422258</v>
      </c>
      <c r="E15" s="26">
        <v>53676094</v>
      </c>
      <c r="F15" s="26">
        <f>E15/' 2017'!$O$1</f>
        <v>7124041.9404074587</v>
      </c>
      <c r="O15" s="31"/>
    </row>
    <row r="16" spans="2:15" ht="12.9" customHeight="1" x14ac:dyDescent="0.2">
      <c r="B16" s="18" t="s">
        <v>11</v>
      </c>
      <c r="C16" s="18" t="s">
        <v>26</v>
      </c>
      <c r="D16" s="26">
        <v>3478330</v>
      </c>
      <c r="E16" s="26">
        <v>27658917</v>
      </c>
      <c r="F16" s="26">
        <f>E16/' 2017'!$O$1</f>
        <v>3670969.1419470436</v>
      </c>
      <c r="O16" s="31"/>
    </row>
    <row r="17" spans="2:18" ht="12.9" customHeight="1" x14ac:dyDescent="0.2">
      <c r="B17" s="18" t="s">
        <v>12</v>
      </c>
      <c r="C17" s="18" t="s">
        <v>27</v>
      </c>
      <c r="D17" s="26">
        <v>20928689</v>
      </c>
      <c r="E17" s="26">
        <v>128617566</v>
      </c>
      <c r="F17" s="26">
        <f>E17/' 2017'!$O$1</f>
        <v>17070484.570973519</v>
      </c>
    </row>
    <row r="18" spans="2:18" ht="12.9" customHeight="1" x14ac:dyDescent="0.2">
      <c r="B18" s="18" t="s">
        <v>13</v>
      </c>
      <c r="C18" s="18" t="s">
        <v>28</v>
      </c>
      <c r="D18" s="26">
        <v>2320030</v>
      </c>
      <c r="E18" s="26">
        <v>135190</v>
      </c>
      <c r="F18" s="26">
        <f>E18/' 2017'!$O$1</f>
        <v>17942.796469573295</v>
      </c>
    </row>
    <row r="19" spans="2:18" ht="12.9" customHeight="1" x14ac:dyDescent="0.2">
      <c r="B19" s="18" t="s">
        <v>40</v>
      </c>
      <c r="C19" s="18" t="s">
        <v>41</v>
      </c>
      <c r="D19" s="26">
        <v>22341</v>
      </c>
      <c r="E19" s="26">
        <v>31645</v>
      </c>
      <c r="F19" s="26">
        <f>E19/' 2017'!$O$1</f>
        <v>4200.0132722808412</v>
      </c>
    </row>
    <row r="20" spans="2:18" ht="12.9" customHeight="1" x14ac:dyDescent="0.2">
      <c r="B20" s="18" t="s">
        <v>42</v>
      </c>
      <c r="C20" s="18" t="s">
        <v>43</v>
      </c>
      <c r="D20" s="26">
        <v>4462</v>
      </c>
      <c r="E20" s="26">
        <v>15159</v>
      </c>
      <c r="F20" s="26">
        <f>E20/' 2017'!$O$1</f>
        <v>2011.9450527573163</v>
      </c>
    </row>
    <row r="21" spans="2:18" ht="12.9" customHeight="1" x14ac:dyDescent="0.2">
      <c r="B21" s="18" t="s">
        <v>14</v>
      </c>
      <c r="C21" s="18" t="s">
        <v>29</v>
      </c>
      <c r="D21" s="26">
        <v>2993054</v>
      </c>
      <c r="E21" s="26">
        <v>11060393</v>
      </c>
      <c r="F21" s="26">
        <f>E21/' 2017'!$O$1</f>
        <v>1467966.4211294709</v>
      </c>
      <c r="I21" s="6"/>
      <c r="P21" s="6"/>
    </row>
    <row r="22" spans="2:18" ht="12.9" customHeight="1" x14ac:dyDescent="0.2">
      <c r="B22" s="18" t="s">
        <v>15</v>
      </c>
      <c r="C22" s="18" t="s">
        <v>30</v>
      </c>
      <c r="D22" s="26">
        <v>227047674</v>
      </c>
      <c r="E22" s="26">
        <v>1661893626</v>
      </c>
      <c r="F22" s="26">
        <f>E22/' 2017'!$O$1</f>
        <v>220571189.32908618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5959685</v>
      </c>
      <c r="E23" s="26">
        <v>9742439</v>
      </c>
      <c r="F23" s="26">
        <f>E23/' 2017'!$O$1</f>
        <v>1293043.864888181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1939376278</v>
      </c>
      <c r="F24" s="8">
        <f>E24/' 2017'!$O$1</f>
        <v>257399466.18886453</v>
      </c>
      <c r="I24" s="13"/>
      <c r="J24" s="13"/>
    </row>
    <row r="25" spans="2:18" ht="12.9" customHeight="1" x14ac:dyDescent="0.2">
      <c r="B25" s="9" t="s">
        <v>121</v>
      </c>
      <c r="C25" s="2"/>
      <c r="D25" s="10"/>
      <c r="E25" s="3">
        <f>+E24/1000000</f>
        <v>1939.376278</v>
      </c>
      <c r="F25" s="3">
        <f>E25/' 2017'!$O$1</f>
        <v>257.39946618886455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5" t="s">
        <v>56</v>
      </c>
      <c r="C30" s="65"/>
      <c r="D30" s="65" t="s">
        <v>60</v>
      </c>
      <c r="E30" s="65"/>
      <c r="F30" s="65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570435</v>
      </c>
      <c r="E32" s="26">
        <v>2796555</v>
      </c>
      <c r="F32" s="26">
        <f>E32/' 2017'!$O$1</f>
        <v>371166.63348596456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458740</v>
      </c>
      <c r="E33" s="26">
        <v>2306446</v>
      </c>
      <c r="F33" s="26">
        <f>E33/' 2017'!$O$1</f>
        <v>306117.99057668058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6586380</v>
      </c>
      <c r="E34" s="26">
        <v>1786920</v>
      </c>
      <c r="F34" s="26">
        <f>E34/' 2017'!$O$1</f>
        <v>237165.04081226359</v>
      </c>
    </row>
    <row r="35" spans="2:18" ht="12.9" customHeight="1" x14ac:dyDescent="0.2">
      <c r="B35" s="18" t="s">
        <v>5</v>
      </c>
      <c r="C35" s="18" t="s">
        <v>20</v>
      </c>
      <c r="D35" s="26">
        <v>2259332</v>
      </c>
      <c r="E35" s="26">
        <v>2195384</v>
      </c>
      <c r="F35" s="26">
        <f>E35/' 2017'!$O$1</f>
        <v>291377.5300285354</v>
      </c>
    </row>
    <row r="36" spans="2:18" ht="12.9" customHeight="1" x14ac:dyDescent="0.2">
      <c r="B36" s="18" t="s">
        <v>6</v>
      </c>
      <c r="C36" s="18" t="s">
        <v>21</v>
      </c>
      <c r="D36" s="26">
        <v>107891845</v>
      </c>
      <c r="E36" s="26">
        <v>2567969</v>
      </c>
      <c r="F36" s="26">
        <f>E36/' 2017'!$O$1</f>
        <v>340828.05760169885</v>
      </c>
    </row>
    <row r="37" spans="2:18" ht="12.9" customHeight="1" x14ac:dyDescent="0.2">
      <c r="B37" s="18" t="s">
        <v>7</v>
      </c>
      <c r="C37" s="18" t="s">
        <v>22</v>
      </c>
      <c r="D37" s="26">
        <v>5598070</v>
      </c>
      <c r="E37" s="26">
        <v>311174</v>
      </c>
      <c r="F37" s="26">
        <f>E37/' 2017'!$O$1</f>
        <v>41299.887185612846</v>
      </c>
    </row>
    <row r="38" spans="2:18" ht="12.9" customHeight="1" x14ac:dyDescent="0.2">
      <c r="B38" s="18" t="s">
        <v>8</v>
      </c>
      <c r="C38" s="18" t="s">
        <v>23</v>
      </c>
      <c r="D38" s="26">
        <v>610040</v>
      </c>
      <c r="E38" s="26">
        <v>474606</v>
      </c>
      <c r="F38" s="26">
        <f>E38/' 2017'!$O$1</f>
        <v>62991.041210432006</v>
      </c>
    </row>
    <row r="39" spans="2:18" ht="12.9" customHeight="1" x14ac:dyDescent="0.2">
      <c r="B39" s="18" t="s">
        <v>38</v>
      </c>
      <c r="C39" s="18" t="s">
        <v>39</v>
      </c>
      <c r="D39" s="26">
        <v>196590</v>
      </c>
      <c r="E39" s="26">
        <v>20600</v>
      </c>
      <c r="F39" s="26">
        <f>E39/' 2017'!$O$1</f>
        <v>2734.0898533412965</v>
      </c>
    </row>
    <row r="40" spans="2:18" ht="12.9" customHeight="1" x14ac:dyDescent="0.2">
      <c r="B40" s="18" t="s">
        <v>9</v>
      </c>
      <c r="C40" s="18" t="s">
        <v>24</v>
      </c>
      <c r="D40" s="26">
        <v>1202170</v>
      </c>
      <c r="E40" s="26">
        <v>922237</v>
      </c>
      <c r="F40" s="26">
        <f>E40/' 2017'!$O$1</f>
        <v>122401.88466387948</v>
      </c>
    </row>
    <row r="41" spans="2:18" ht="12.9" customHeight="1" x14ac:dyDescent="0.2">
      <c r="B41" s="18" t="s">
        <v>10</v>
      </c>
      <c r="C41" s="18" t="s">
        <v>25</v>
      </c>
      <c r="D41" s="26">
        <v>2066950</v>
      </c>
      <c r="E41" s="26">
        <v>13300870</v>
      </c>
      <c r="F41" s="26">
        <f>E41/' 2017'!$O$1</f>
        <v>1765328.820757847</v>
      </c>
    </row>
    <row r="42" spans="2:18" ht="12.9" customHeight="1" x14ac:dyDescent="0.2">
      <c r="B42" s="18" t="s">
        <v>11</v>
      </c>
      <c r="C42" s="18" t="s">
        <v>26</v>
      </c>
      <c r="D42" s="26">
        <v>1123285</v>
      </c>
      <c r="E42" s="26">
        <v>9228508</v>
      </c>
      <c r="F42" s="26">
        <f>E42/' 2017'!$O$1</f>
        <v>1224833.4992368438</v>
      </c>
    </row>
    <row r="43" spans="2:18" ht="12.9" customHeight="1" x14ac:dyDescent="0.2">
      <c r="B43" s="18" t="s">
        <v>12</v>
      </c>
      <c r="C43" s="18" t="s">
        <v>27</v>
      </c>
      <c r="D43" s="26">
        <v>3726021</v>
      </c>
      <c r="E43" s="26">
        <v>23175588</v>
      </c>
      <c r="F43" s="26">
        <f>E43/' 2017'!$O$1</f>
        <v>3075929.1260203063</v>
      </c>
    </row>
    <row r="44" spans="2:18" ht="12.9" customHeight="1" x14ac:dyDescent="0.2">
      <c r="B44" s="18" t="s">
        <v>13</v>
      </c>
      <c r="C44" s="18" t="s">
        <v>28</v>
      </c>
      <c r="D44" s="26">
        <v>2274270</v>
      </c>
      <c r="E44" s="26">
        <v>146798</v>
      </c>
      <c r="F44" s="26">
        <f>E44/' 2017'!$O$1</f>
        <v>19483.442829650274</v>
      </c>
    </row>
    <row r="45" spans="2:18" ht="12.9" customHeight="1" x14ac:dyDescent="0.2">
      <c r="B45" s="18" t="s">
        <v>40</v>
      </c>
      <c r="C45" s="18" t="s">
        <v>41</v>
      </c>
      <c r="D45" s="26">
        <v>4311</v>
      </c>
      <c r="E45" s="26">
        <v>7103</v>
      </c>
      <c r="F45" s="26">
        <f>E45/' 2017'!$O$1</f>
        <v>942.73010816908879</v>
      </c>
    </row>
    <row r="46" spans="2:18" ht="12.9" customHeight="1" x14ac:dyDescent="0.2">
      <c r="B46" s="12" t="s">
        <v>42</v>
      </c>
      <c r="C46" s="12" t="s">
        <v>43</v>
      </c>
      <c r="D46" s="26">
        <v>720</v>
      </c>
      <c r="E46" s="26">
        <v>2802</v>
      </c>
      <c r="F46" s="26">
        <f>E46/' 2017'!$O$1</f>
        <v>371.8893091777822</v>
      </c>
    </row>
    <row r="47" spans="2:18" ht="12.9" customHeight="1" x14ac:dyDescent="0.2">
      <c r="B47" s="18" t="s">
        <v>14</v>
      </c>
      <c r="C47" s="18" t="s">
        <v>29</v>
      </c>
      <c r="D47" s="26">
        <v>2661004</v>
      </c>
      <c r="E47" s="26">
        <v>10251774</v>
      </c>
      <c r="F47" s="26">
        <f>E47/' 2017'!$O$1</f>
        <v>1360644.2365120444</v>
      </c>
    </row>
    <row r="48" spans="2:18" ht="12.9" customHeight="1" x14ac:dyDescent="0.2">
      <c r="B48" s="18" t="s">
        <v>15</v>
      </c>
      <c r="C48" s="18" t="s">
        <v>30</v>
      </c>
      <c r="D48" s="26">
        <v>98115833</v>
      </c>
      <c r="E48" s="26">
        <v>731796024</v>
      </c>
      <c r="F48" s="26">
        <f>E48/' 2017'!$O$1</f>
        <v>97126023.491937086</v>
      </c>
    </row>
    <row r="49" spans="2:9" ht="12.9" customHeight="1" x14ac:dyDescent="0.2">
      <c r="B49" s="18" t="s">
        <v>16</v>
      </c>
      <c r="C49" s="18" t="s">
        <v>31</v>
      </c>
      <c r="D49" s="26">
        <v>1717295</v>
      </c>
      <c r="E49" s="26">
        <v>2842567</v>
      </c>
      <c r="F49" s="26">
        <f>E49/' 2017'!$O$1</f>
        <v>377273.4753467383</v>
      </c>
    </row>
    <row r="50" spans="2:9" s="15" customFormat="1" ht="12.9" customHeight="1" x14ac:dyDescent="0.2">
      <c r="B50" s="4" t="s">
        <v>32</v>
      </c>
      <c r="C50" s="4"/>
      <c r="D50" s="8"/>
      <c r="E50" s="8">
        <f>SUM(E32:E49)</f>
        <v>804133925</v>
      </c>
      <c r="F50" s="8">
        <f>E50/' 2017'!$O$1</f>
        <v>106726912.86747627</v>
      </c>
      <c r="I50" s="13"/>
    </row>
    <row r="51" spans="2:9" ht="12.9" customHeight="1" x14ac:dyDescent="0.2">
      <c r="B51" s="9" t="s">
        <v>121</v>
      </c>
      <c r="C51" s="2"/>
      <c r="D51" s="10"/>
      <c r="E51" s="3">
        <f>+E50/1000000</f>
        <v>804.13392499999998</v>
      </c>
      <c r="F51" s="3">
        <f>E51/' 2017'!$O$1</f>
        <v>106.72691286747627</v>
      </c>
    </row>
    <row r="52" spans="2:9" ht="12.9" customHeight="1" x14ac:dyDescent="0.2">
      <c r="B52" s="22"/>
      <c r="D52" s="19"/>
      <c r="E52" s="19"/>
      <c r="F52" s="19"/>
    </row>
    <row r="53" spans="2:9" ht="12.9" customHeight="1" x14ac:dyDescent="0.2">
      <c r="B53" s="22"/>
      <c r="D53" s="19"/>
      <c r="E53" s="19"/>
      <c r="F53" s="19"/>
    </row>
    <row r="54" spans="2:9" ht="12.9" customHeight="1" x14ac:dyDescent="0.25">
      <c r="B54" s="25" t="s">
        <v>104</v>
      </c>
      <c r="C54" s="29"/>
      <c r="D54" s="29"/>
      <c r="E54" s="29"/>
      <c r="F54" s="29"/>
    </row>
    <row r="55" spans="2:9" ht="12.9" customHeight="1" x14ac:dyDescent="0.2">
      <c r="B55" s="23"/>
      <c r="C55" s="29"/>
      <c r="D55" s="29"/>
      <c r="E55" s="29"/>
      <c r="F55" s="29"/>
    </row>
    <row r="56" spans="2:9" ht="22.5" customHeight="1" x14ac:dyDescent="0.2">
      <c r="B56" s="65" t="s">
        <v>56</v>
      </c>
      <c r="C56" s="65"/>
      <c r="D56" s="65" t="s">
        <v>57</v>
      </c>
      <c r="E56" s="65"/>
      <c r="F56" s="65"/>
    </row>
    <row r="57" spans="2:9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9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2017'!$O$1</f>
        <v>0</v>
      </c>
    </row>
    <row r="59" spans="2:9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2017'!$O$1</f>
        <v>0</v>
      </c>
    </row>
    <row r="60" spans="2:9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2017'!$O$1</f>
        <v>0</v>
      </c>
    </row>
    <row r="61" spans="2:9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2017'!$O$1</f>
        <v>0</v>
      </c>
    </row>
    <row r="62" spans="2:9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2017'!$O$1</f>
        <v>0</v>
      </c>
    </row>
    <row r="63" spans="2:9" ht="12.9" customHeight="1" x14ac:dyDescent="0.2">
      <c r="B63" s="18" t="s">
        <v>7</v>
      </c>
      <c r="C63" s="18" t="s">
        <v>22</v>
      </c>
      <c r="D63" s="26">
        <v>11000</v>
      </c>
      <c r="E63" s="26">
        <v>600</v>
      </c>
      <c r="F63" s="26">
        <f>E63/' 2017'!$O$1</f>
        <v>79.633685048775632</v>
      </c>
    </row>
    <row r="64" spans="2:9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2017'!$O$1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2017'!$O$1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2017'!$O$1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2017'!$O$1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2017'!$O$1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2017'!$O$1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2017'!$O$1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350</v>
      </c>
      <c r="E71" s="26">
        <v>2557</v>
      </c>
      <c r="F71" s="26">
        <f>E71/' 2017'!$O$1</f>
        <v>339.37222111619877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2017'!$O$1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3157</v>
      </c>
      <c r="F73" s="8">
        <f>E73/' 2017'!$O$1</f>
        <v>419.00590616497442</v>
      </c>
    </row>
    <row r="74" spans="2:6" ht="12.9" customHeight="1" x14ac:dyDescent="0.2">
      <c r="B74" s="9" t="s">
        <v>121</v>
      </c>
      <c r="C74" s="2"/>
      <c r="D74" s="10"/>
      <c r="E74" s="3">
        <f>+E73/1000000</f>
        <v>3.1570000000000001E-3</v>
      </c>
      <c r="F74" s="3">
        <f>E74/' 2017'!$O$1</f>
        <v>4.1900590616497445E-4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105</v>
      </c>
      <c r="C77" s="29"/>
      <c r="D77" s="26"/>
      <c r="E77" s="26"/>
      <c r="F77" s="26"/>
    </row>
    <row r="78" spans="2:6" ht="12.9" customHeight="1" x14ac:dyDescent="0.25">
      <c r="B78" s="28" t="s">
        <v>122</v>
      </c>
      <c r="C78" s="29"/>
      <c r="D78" s="26"/>
      <c r="E78" s="26"/>
      <c r="F78" s="26"/>
    </row>
    <row r="79" spans="2:6" ht="12.9" customHeight="1" x14ac:dyDescent="0.2">
      <c r="B79" s="64"/>
      <c r="C79" s="64"/>
      <c r="D79" s="64"/>
      <c r="E79" s="64"/>
      <c r="F79" s="62"/>
    </row>
    <row r="80" spans="2:6" ht="12.9" customHeight="1" x14ac:dyDescent="0.2">
      <c r="B80" s="63"/>
      <c r="C80" s="63"/>
      <c r="D80" s="63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1939.3794350000001</v>
      </c>
      <c r="F81" s="6">
        <f>E81/' 2017'!$O$1</f>
        <v>257.39988519477072</v>
      </c>
    </row>
    <row r="82" spans="2:6" ht="12.9" customHeight="1" x14ac:dyDescent="0.2">
      <c r="B82" s="5" t="s">
        <v>37</v>
      </c>
      <c r="C82" s="5"/>
      <c r="D82" s="5"/>
      <c r="E82" s="11">
        <f>+E51</f>
        <v>804.13392499999998</v>
      </c>
      <c r="F82" s="11">
        <f>E82/' 2017'!$O$1</f>
        <v>106.72691286747627</v>
      </c>
    </row>
    <row r="85" spans="2:6" ht="12.9" customHeight="1" x14ac:dyDescent="0.2">
      <c r="B85" s="34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15" ht="12.9" customHeight="1" x14ac:dyDescent="0.3">
      <c r="B2" s="17" t="s">
        <v>106</v>
      </c>
      <c r="C2" s="16"/>
      <c r="D2" s="29"/>
      <c r="E2" s="29"/>
      <c r="F2" s="29"/>
    </row>
    <row r="3" spans="2:15" ht="12.9" customHeight="1" x14ac:dyDescent="0.2">
      <c r="B3" s="23"/>
      <c r="C3" s="29"/>
      <c r="D3" s="29"/>
      <c r="E3" s="29"/>
      <c r="F3" s="29"/>
    </row>
    <row r="4" spans="2:15" ht="22.5" customHeight="1" x14ac:dyDescent="0.2">
      <c r="B4" s="65" t="s">
        <v>56</v>
      </c>
      <c r="C4" s="65"/>
      <c r="D4" s="65" t="s">
        <v>57</v>
      </c>
      <c r="E4" s="65"/>
      <c r="F4" s="65"/>
    </row>
    <row r="5" spans="2:15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15" ht="12.9" customHeight="1" x14ac:dyDescent="0.2">
      <c r="B6" s="18" t="s">
        <v>2</v>
      </c>
      <c r="C6" s="18" t="s">
        <v>17</v>
      </c>
      <c r="D6" s="26">
        <v>83800</v>
      </c>
      <c r="E6" s="26">
        <v>7660857</v>
      </c>
      <c r="F6" s="26">
        <f>E6/' 2017'!$O$1</f>
        <v>1016770.4559028469</v>
      </c>
    </row>
    <row r="7" spans="2:15" ht="12.9" customHeight="1" x14ac:dyDescent="0.2">
      <c r="B7" s="18" t="s">
        <v>3</v>
      </c>
      <c r="C7" s="18" t="s">
        <v>18</v>
      </c>
      <c r="D7" s="26">
        <v>959360</v>
      </c>
      <c r="E7" s="26">
        <v>4709802</v>
      </c>
      <c r="F7" s="26">
        <f>E7/' 2017'!$O$1</f>
        <v>625098.14851682261</v>
      </c>
    </row>
    <row r="8" spans="2:15" ht="12.9" customHeight="1" x14ac:dyDescent="0.2">
      <c r="B8" s="18" t="s">
        <v>4</v>
      </c>
      <c r="C8" s="18" t="s">
        <v>19</v>
      </c>
      <c r="D8" s="26">
        <v>4868416</v>
      </c>
      <c r="E8" s="26">
        <v>1350824</v>
      </c>
      <c r="F8" s="26">
        <f>E8/' 2017'!$O$1</f>
        <v>179285.15495387881</v>
      </c>
    </row>
    <row r="9" spans="2:15" ht="12.9" customHeight="1" x14ac:dyDescent="0.2">
      <c r="B9" s="18" t="s">
        <v>5</v>
      </c>
      <c r="C9" s="18" t="s">
        <v>20</v>
      </c>
      <c r="D9" s="26">
        <v>3179140</v>
      </c>
      <c r="E9" s="26">
        <v>3108508</v>
      </c>
      <c r="F9" s="26">
        <f>E9/' 2017'!$O$1</f>
        <v>412569.91173933237</v>
      </c>
    </row>
    <row r="10" spans="2:15" ht="12.9" customHeight="1" x14ac:dyDescent="0.2">
      <c r="B10" s="18" t="s">
        <v>6</v>
      </c>
      <c r="C10" s="18" t="s">
        <v>21</v>
      </c>
      <c r="D10" s="26">
        <v>159283416</v>
      </c>
      <c r="E10" s="26">
        <v>3657739</v>
      </c>
      <c r="F10" s="26">
        <f>E10/' 2017'!$O$1</f>
        <v>485465.39252770587</v>
      </c>
    </row>
    <row r="11" spans="2:15" ht="12.9" customHeight="1" x14ac:dyDescent="0.2">
      <c r="B11" s="18" t="s">
        <v>7</v>
      </c>
      <c r="C11" s="18" t="s">
        <v>22</v>
      </c>
      <c r="D11" s="26">
        <v>47073000</v>
      </c>
      <c r="E11" s="26">
        <v>2433062</v>
      </c>
      <c r="F11" s="26">
        <f>E11/' 2017'!$O$1</f>
        <v>322922.82168690686</v>
      </c>
    </row>
    <row r="12" spans="2:15" ht="12.9" customHeight="1" x14ac:dyDescent="0.2">
      <c r="B12" s="18" t="s">
        <v>8</v>
      </c>
      <c r="C12" s="18" t="s">
        <v>23</v>
      </c>
      <c r="D12" s="26">
        <v>1565020</v>
      </c>
      <c r="E12" s="26">
        <v>1228228</v>
      </c>
      <c r="F12" s="26">
        <f>E12/' 2017'!$O$1</f>
        <v>163013.86953347933</v>
      </c>
    </row>
    <row r="13" spans="2:15" ht="12.9" customHeight="1" x14ac:dyDescent="0.2">
      <c r="B13" s="18" t="s">
        <v>38</v>
      </c>
      <c r="C13" s="18" t="s">
        <v>39</v>
      </c>
      <c r="D13" s="26">
        <v>228570</v>
      </c>
      <c r="E13" s="26">
        <v>21744</v>
      </c>
      <c r="F13" s="26">
        <f>E13/' 2017'!$O$1</f>
        <v>2885.9247461676287</v>
      </c>
      <c r="O13" s="31"/>
    </row>
    <row r="14" spans="2:15" ht="12.9" customHeight="1" x14ac:dyDescent="0.2">
      <c r="B14" s="18" t="s">
        <v>9</v>
      </c>
      <c r="C14" s="18" t="s">
        <v>24</v>
      </c>
      <c r="D14" s="26">
        <v>3483190</v>
      </c>
      <c r="E14" s="26">
        <v>2648298</v>
      </c>
      <c r="F14" s="26">
        <f>E14/' 2017'!$O$1</f>
        <v>351489.54807883734</v>
      </c>
      <c r="O14" s="31"/>
    </row>
    <row r="15" spans="2:15" ht="12.9" customHeight="1" x14ac:dyDescent="0.2">
      <c r="B15" s="18" t="s">
        <v>10</v>
      </c>
      <c r="C15" s="18" t="s">
        <v>25</v>
      </c>
      <c r="D15" s="26">
        <v>8646034</v>
      </c>
      <c r="E15" s="26">
        <v>55273773</v>
      </c>
      <c r="F15" s="26">
        <f>E15/' 2017'!$O$1</f>
        <v>7336090.3842325304</v>
      </c>
      <c r="O15" s="31"/>
    </row>
    <row r="16" spans="2:15" ht="12.9" customHeight="1" x14ac:dyDescent="0.2">
      <c r="B16" s="18" t="s">
        <v>11</v>
      </c>
      <c r="C16" s="18" t="s">
        <v>26</v>
      </c>
      <c r="D16" s="26">
        <v>2285707</v>
      </c>
      <c r="E16" s="26">
        <v>18674191</v>
      </c>
      <c r="F16" s="26">
        <f>E16/' 2017'!$O$1</f>
        <v>2478491.0743911341</v>
      </c>
      <c r="O16" s="31"/>
    </row>
    <row r="17" spans="2:18" ht="12.9" customHeight="1" x14ac:dyDescent="0.2">
      <c r="B17" s="18" t="s">
        <v>12</v>
      </c>
      <c r="C17" s="18" t="s">
        <v>27</v>
      </c>
      <c r="D17" s="26">
        <v>20363041</v>
      </c>
      <c r="E17" s="26">
        <v>128089357</v>
      </c>
      <c r="F17" s="26">
        <f>E17/' 2017'!$O$1</f>
        <v>17000379.189063638</v>
      </c>
    </row>
    <row r="18" spans="2:18" ht="12.9" customHeight="1" x14ac:dyDescent="0.2">
      <c r="B18" s="18" t="s">
        <v>13</v>
      </c>
      <c r="C18" s="18" t="s">
        <v>28</v>
      </c>
      <c r="D18" s="26">
        <v>3147200</v>
      </c>
      <c r="E18" s="26">
        <v>186725</v>
      </c>
      <c r="F18" s="26">
        <f>E18/' 2017'!$O$1</f>
        <v>24782.666401221049</v>
      </c>
    </row>
    <row r="19" spans="2:18" ht="12.9" customHeight="1" x14ac:dyDescent="0.2">
      <c r="B19" s="18" t="s">
        <v>40</v>
      </c>
      <c r="C19" s="18" t="s">
        <v>41</v>
      </c>
      <c r="D19" s="26">
        <v>6103</v>
      </c>
      <c r="E19" s="26">
        <v>8872</v>
      </c>
      <c r="F19" s="26">
        <f>E19/' 2017'!$O$1</f>
        <v>1177.5167562545623</v>
      </c>
    </row>
    <row r="20" spans="2:18" ht="12.9" customHeight="1" x14ac:dyDescent="0.2">
      <c r="B20" s="18" t="s">
        <v>42</v>
      </c>
      <c r="C20" s="18" t="s">
        <v>43</v>
      </c>
      <c r="D20" s="26">
        <v>2029</v>
      </c>
      <c r="E20" s="26">
        <v>6983</v>
      </c>
      <c r="F20" s="26">
        <f>E20/' 2017'!$O$1</f>
        <v>926.80337115933366</v>
      </c>
    </row>
    <row r="21" spans="2:18" ht="12.9" customHeight="1" x14ac:dyDescent="0.2">
      <c r="B21" s="18" t="s">
        <v>14</v>
      </c>
      <c r="C21" s="18" t="s">
        <v>29</v>
      </c>
      <c r="D21" s="26">
        <v>2541060</v>
      </c>
      <c r="E21" s="26">
        <v>9525576</v>
      </c>
      <c r="F21" s="26">
        <f>E21/' 2017'!$O$1</f>
        <v>1264261.19848696</v>
      </c>
      <c r="I21" s="6"/>
      <c r="P21" s="6"/>
    </row>
    <row r="22" spans="2:18" ht="12.9" customHeight="1" x14ac:dyDescent="0.2">
      <c r="B22" s="18" t="s">
        <v>15</v>
      </c>
      <c r="C22" s="18" t="s">
        <v>30</v>
      </c>
      <c r="D22" s="26">
        <v>175138805</v>
      </c>
      <c r="E22" s="26">
        <v>1298965093</v>
      </c>
      <c r="F22" s="26">
        <f>E22/' 2017'!$O$1</f>
        <v>172402295.1755259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1455750</v>
      </c>
      <c r="E23" s="26">
        <v>2455172</v>
      </c>
      <c r="F23" s="26">
        <f>E23/' 2017'!$O$1</f>
        <v>325857.32298095425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1540004804</v>
      </c>
      <c r="F24" s="8">
        <f>E24/' 2017'!$O$1</f>
        <v>204393762.55889574</v>
      </c>
      <c r="I24" s="13"/>
      <c r="J24" s="13"/>
    </row>
    <row r="25" spans="2:18" ht="12.9" customHeight="1" x14ac:dyDescent="0.2">
      <c r="B25" s="9" t="s">
        <v>121</v>
      </c>
      <c r="C25" s="2"/>
      <c r="D25" s="10"/>
      <c r="E25" s="3">
        <f>+E24/1000000</f>
        <v>1540.0048039999999</v>
      </c>
      <c r="F25" s="3">
        <f>E25/' 2017'!$O$1</f>
        <v>204.39376255889573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5" t="s">
        <v>56</v>
      </c>
      <c r="C30" s="65"/>
      <c r="D30" s="65" t="s">
        <v>60</v>
      </c>
      <c r="E30" s="65"/>
      <c r="F30" s="65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317680</v>
      </c>
      <c r="E32" s="26">
        <v>1561008</v>
      </c>
      <c r="F32" s="26">
        <f>E32/' 2017'!$O$1</f>
        <v>207181.36571769859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353782</v>
      </c>
      <c r="E33" s="26">
        <v>1784756</v>
      </c>
      <c r="F33" s="26">
        <f>E33/' 2017'!$O$1</f>
        <v>236877.82865485433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2018550</v>
      </c>
      <c r="E34" s="26">
        <v>585256</v>
      </c>
      <c r="F34" s="26">
        <f>E34/' 2017'!$O$1</f>
        <v>77676.81996151038</v>
      </c>
    </row>
    <row r="35" spans="2:18" ht="12.9" customHeight="1" x14ac:dyDescent="0.2">
      <c r="B35" s="18" t="s">
        <v>5</v>
      </c>
      <c r="C35" s="18" t="s">
        <v>20</v>
      </c>
      <c r="D35" s="26">
        <v>2129280</v>
      </c>
      <c r="E35" s="26">
        <v>2087126</v>
      </c>
      <c r="F35" s="26">
        <f>E35/' 2017'!$O$1</f>
        <v>277009.22423518478</v>
      </c>
    </row>
    <row r="36" spans="2:18" ht="12.9" customHeight="1" x14ac:dyDescent="0.2">
      <c r="B36" s="18" t="s">
        <v>6</v>
      </c>
      <c r="C36" s="18" t="s">
        <v>21</v>
      </c>
      <c r="D36" s="26">
        <v>123432816</v>
      </c>
      <c r="E36" s="26">
        <v>2942571</v>
      </c>
      <c r="F36" s="26">
        <f>E36/' 2017'!$O$1</f>
        <v>390546.28707943455</v>
      </c>
    </row>
    <row r="37" spans="2:18" ht="12.9" customHeight="1" x14ac:dyDescent="0.2">
      <c r="B37" s="18" t="s">
        <v>7</v>
      </c>
      <c r="C37" s="18" t="s">
        <v>22</v>
      </c>
      <c r="D37" s="26">
        <v>4204000</v>
      </c>
      <c r="E37" s="26">
        <v>234589</v>
      </c>
      <c r="F37" s="26">
        <f>E37/' 2017'!$O$1</f>
        <v>31135.31090317871</v>
      </c>
    </row>
    <row r="38" spans="2:18" ht="12.9" customHeight="1" x14ac:dyDescent="0.2">
      <c r="B38" s="18" t="s">
        <v>8</v>
      </c>
      <c r="C38" s="18" t="s">
        <v>23</v>
      </c>
      <c r="D38" s="26">
        <v>457450</v>
      </c>
      <c r="E38" s="26">
        <v>360858</v>
      </c>
      <c r="F38" s="26">
        <f>E38/' 2017'!$O$1</f>
        <v>47894.087198885129</v>
      </c>
    </row>
    <row r="39" spans="2:18" ht="12.9" customHeight="1" x14ac:dyDescent="0.2">
      <c r="B39" s="18" t="s">
        <v>38</v>
      </c>
      <c r="C39" s="18" t="s">
        <v>39</v>
      </c>
      <c r="D39" s="26">
        <v>300760</v>
      </c>
      <c r="E39" s="26">
        <v>31806</v>
      </c>
      <c r="F39" s="26">
        <f>E39/' 2017'!$O$1</f>
        <v>4221.3816444355962</v>
      </c>
    </row>
    <row r="40" spans="2:18" ht="12.9" customHeight="1" x14ac:dyDescent="0.2">
      <c r="B40" s="18" t="s">
        <v>9</v>
      </c>
      <c r="C40" s="18" t="s">
        <v>24</v>
      </c>
      <c r="D40" s="26">
        <v>841470</v>
      </c>
      <c r="E40" s="26">
        <v>653611</v>
      </c>
      <c r="F40" s="26">
        <f>E40/' 2017'!$O$1</f>
        <v>86749.087530692152</v>
      </c>
    </row>
    <row r="41" spans="2:18" ht="12.9" customHeight="1" x14ac:dyDescent="0.2">
      <c r="B41" s="18" t="s">
        <v>10</v>
      </c>
      <c r="C41" s="18" t="s">
        <v>25</v>
      </c>
      <c r="D41" s="26">
        <v>1965324</v>
      </c>
      <c r="E41" s="26">
        <v>12679063</v>
      </c>
      <c r="F41" s="26">
        <f>E41/' 2017'!$O$1</f>
        <v>1682800.8494259738</v>
      </c>
    </row>
    <row r="42" spans="2:18" ht="12.9" customHeight="1" x14ac:dyDescent="0.2">
      <c r="B42" s="18" t="s">
        <v>11</v>
      </c>
      <c r="C42" s="18" t="s">
        <v>26</v>
      </c>
      <c r="D42" s="26">
        <v>768066</v>
      </c>
      <c r="E42" s="26">
        <v>6454360</v>
      </c>
      <c r="F42" s="26">
        <f>E42/' 2017'!$O$1</f>
        <v>856640.78571902576</v>
      </c>
    </row>
    <row r="43" spans="2:18" ht="12.9" customHeight="1" x14ac:dyDescent="0.2">
      <c r="B43" s="18" t="s">
        <v>12</v>
      </c>
      <c r="C43" s="18" t="s">
        <v>27</v>
      </c>
      <c r="D43" s="26">
        <v>2679199</v>
      </c>
      <c r="E43" s="26">
        <v>17046511</v>
      </c>
      <c r="F43" s="26">
        <f>E43/' 2017'!$O$1</f>
        <v>2262460.8135908153</v>
      </c>
    </row>
    <row r="44" spans="2:18" ht="12.9" customHeight="1" x14ac:dyDescent="0.2">
      <c r="B44" s="18" t="s">
        <v>13</v>
      </c>
      <c r="C44" s="18" t="s">
        <v>28</v>
      </c>
      <c r="D44" s="26">
        <v>2898240</v>
      </c>
      <c r="E44" s="26">
        <v>190624</v>
      </c>
      <c r="F44" s="26">
        <f>E44/' 2017'!$O$1</f>
        <v>25300.152631229674</v>
      </c>
    </row>
    <row r="45" spans="2:18" ht="12.9" customHeight="1" x14ac:dyDescent="0.2">
      <c r="B45" s="18" t="s">
        <v>40</v>
      </c>
      <c r="C45" s="18" t="s">
        <v>41</v>
      </c>
      <c r="D45" s="26">
        <v>3833</v>
      </c>
      <c r="E45" s="26">
        <v>6384</v>
      </c>
      <c r="F45" s="26">
        <f>E45/' 2017'!$O$1</f>
        <v>847.30240891897267</v>
      </c>
    </row>
    <row r="46" spans="2:18" ht="12.9" customHeight="1" x14ac:dyDescent="0.2">
      <c r="B46" s="12" t="s">
        <v>42</v>
      </c>
      <c r="C46" s="12" t="s">
        <v>43</v>
      </c>
      <c r="D46" s="26">
        <v>880</v>
      </c>
      <c r="E46" s="26">
        <v>3474</v>
      </c>
      <c r="F46" s="26">
        <f>E46/' 2017'!$O$1</f>
        <v>461.07903643241087</v>
      </c>
    </row>
    <row r="47" spans="2:18" ht="12.9" customHeight="1" x14ac:dyDescent="0.2">
      <c r="B47" s="18" t="s">
        <v>14</v>
      </c>
      <c r="C47" s="18" t="s">
        <v>29</v>
      </c>
      <c r="D47" s="26">
        <v>2554175</v>
      </c>
      <c r="E47" s="26">
        <v>9950438</v>
      </c>
      <c r="F47" s="26">
        <f>E47/' 2017'!$O$1</f>
        <v>1320650.0763156149</v>
      </c>
    </row>
    <row r="48" spans="2:18" ht="12.9" customHeight="1" x14ac:dyDescent="0.2">
      <c r="B48" s="18" t="s">
        <v>15</v>
      </c>
      <c r="C48" s="18" t="s">
        <v>30</v>
      </c>
      <c r="D48" s="26">
        <v>78112335</v>
      </c>
      <c r="E48" s="26">
        <v>587132605</v>
      </c>
      <c r="F48" s="26">
        <f>E48/' 2017'!$O$1</f>
        <v>77925888.247395307</v>
      </c>
    </row>
    <row r="49" spans="2:9" ht="12.9" customHeight="1" x14ac:dyDescent="0.2">
      <c r="B49" s="18" t="s">
        <v>16</v>
      </c>
      <c r="C49" s="18" t="s">
        <v>31</v>
      </c>
      <c r="D49" s="26">
        <v>810040</v>
      </c>
      <c r="E49" s="26">
        <v>1363652</v>
      </c>
      <c r="F49" s="26">
        <f>E49/' 2017'!$O$1</f>
        <v>180987.72314022164</v>
      </c>
    </row>
    <row r="50" spans="2:9" s="15" customFormat="1" ht="12.9" customHeight="1" x14ac:dyDescent="0.2">
      <c r="B50" s="4" t="s">
        <v>32</v>
      </c>
      <c r="C50" s="4"/>
      <c r="D50" s="8"/>
      <c r="E50" s="8">
        <f>SUM(E32:E49)</f>
        <v>645068692</v>
      </c>
      <c r="F50" s="8">
        <f>E50/' 2017'!$O$1</f>
        <v>85615328.422589421</v>
      </c>
      <c r="I50" s="13"/>
    </row>
    <row r="51" spans="2:9" ht="12.9" customHeight="1" x14ac:dyDescent="0.2">
      <c r="B51" s="9" t="s">
        <v>121</v>
      </c>
      <c r="C51" s="2"/>
      <c r="D51" s="10"/>
      <c r="E51" s="3">
        <f>+E50/1000000</f>
        <v>645.06869200000006</v>
      </c>
      <c r="F51" s="3">
        <f>E51/' 2017'!$O$1</f>
        <v>85.615328422589428</v>
      </c>
    </row>
    <row r="52" spans="2:9" ht="12.9" customHeight="1" x14ac:dyDescent="0.2">
      <c r="B52" s="22"/>
      <c r="D52" s="19"/>
      <c r="E52" s="19"/>
      <c r="F52" s="19"/>
    </row>
    <row r="53" spans="2:9" ht="12.9" customHeight="1" x14ac:dyDescent="0.2">
      <c r="B53" s="22"/>
      <c r="D53" s="19"/>
      <c r="E53" s="19"/>
      <c r="F53" s="19"/>
    </row>
    <row r="54" spans="2:9" ht="12.9" customHeight="1" x14ac:dyDescent="0.25">
      <c r="B54" s="25" t="s">
        <v>108</v>
      </c>
      <c r="C54" s="29"/>
      <c r="D54" s="29"/>
      <c r="E54" s="29"/>
      <c r="F54" s="29"/>
    </row>
    <row r="55" spans="2:9" ht="12.9" customHeight="1" x14ac:dyDescent="0.2">
      <c r="B55" s="23"/>
      <c r="C55" s="29"/>
      <c r="D55" s="29"/>
      <c r="E55" s="29"/>
      <c r="F55" s="29"/>
    </row>
    <row r="56" spans="2:9" ht="22.5" customHeight="1" x14ac:dyDescent="0.2">
      <c r="B56" s="65" t="s">
        <v>56</v>
      </c>
      <c r="C56" s="65"/>
      <c r="D56" s="65" t="s">
        <v>57</v>
      </c>
      <c r="E56" s="65"/>
      <c r="F56" s="65"/>
    </row>
    <row r="57" spans="2:9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9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2017'!$O$1</f>
        <v>0</v>
      </c>
    </row>
    <row r="59" spans="2:9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2017'!$O$1</f>
        <v>0</v>
      </c>
    </row>
    <row r="60" spans="2:9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2017'!$O$1</f>
        <v>0</v>
      </c>
    </row>
    <row r="61" spans="2:9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2017'!$O$1</f>
        <v>0</v>
      </c>
    </row>
    <row r="62" spans="2:9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2017'!$O$1</f>
        <v>0</v>
      </c>
    </row>
    <row r="63" spans="2:9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2017'!$O$1</f>
        <v>0</v>
      </c>
    </row>
    <row r="64" spans="2:9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2017'!$O$1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2017'!$O$1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2017'!$O$1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2017'!$O$1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2017'!$O$1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2017'!$O$1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2017'!$O$1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345</v>
      </c>
      <c r="E71" s="26">
        <v>2520</v>
      </c>
      <c r="F71" s="26">
        <f>E71/' 2017'!$O$1</f>
        <v>334.46147720485766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2017'!$O$1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2520</v>
      </c>
      <c r="F73" s="8">
        <f>E73/' 2017'!$O$1</f>
        <v>334.46147720485766</v>
      </c>
    </row>
    <row r="74" spans="2:6" ht="12.9" customHeight="1" x14ac:dyDescent="0.2">
      <c r="B74" s="9" t="s">
        <v>121</v>
      </c>
      <c r="C74" s="2"/>
      <c r="D74" s="10"/>
      <c r="E74" s="3">
        <f>+E73/1000000</f>
        <v>2.5200000000000001E-3</v>
      </c>
      <c r="F74" s="3">
        <f>E74/' 2017'!$O$1</f>
        <v>3.3446147720485764E-4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109</v>
      </c>
      <c r="C77" s="29"/>
      <c r="D77" s="26"/>
      <c r="E77" s="26"/>
      <c r="F77" s="26"/>
    </row>
    <row r="78" spans="2:6" ht="12.9" customHeight="1" x14ac:dyDescent="0.25">
      <c r="B78" s="28" t="s">
        <v>122</v>
      </c>
      <c r="C78" s="29"/>
      <c r="D78" s="26"/>
      <c r="E78" s="26"/>
      <c r="F78" s="26"/>
    </row>
    <row r="79" spans="2:6" ht="12.9" customHeight="1" x14ac:dyDescent="0.2">
      <c r="B79" s="64"/>
      <c r="C79" s="64"/>
      <c r="D79" s="64"/>
      <c r="E79" s="64"/>
      <c r="F79" s="62"/>
    </row>
    <row r="80" spans="2:6" ht="12.9" customHeight="1" x14ac:dyDescent="0.2">
      <c r="B80" s="63"/>
      <c r="C80" s="63"/>
      <c r="D80" s="63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1540.0073239999999</v>
      </c>
      <c r="F81" s="6">
        <f>E81/' 2017'!$O$1</f>
        <v>204.39409702037293</v>
      </c>
    </row>
    <row r="82" spans="2:6" ht="12.9" customHeight="1" x14ac:dyDescent="0.2">
      <c r="B82" s="5" t="s">
        <v>37</v>
      </c>
      <c r="C82" s="5"/>
      <c r="D82" s="5"/>
      <c r="E82" s="11">
        <f>+E51</f>
        <v>645.06869200000006</v>
      </c>
      <c r="F82" s="11">
        <f>E82/' 2017'!$O$1</f>
        <v>85.615328422589428</v>
      </c>
    </row>
    <row r="85" spans="2:6" ht="12.9" customHeight="1" x14ac:dyDescent="0.2">
      <c r="B85" s="34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15" ht="12.9" customHeight="1" x14ac:dyDescent="0.3">
      <c r="B2" s="17" t="s">
        <v>110</v>
      </c>
      <c r="C2" s="16"/>
      <c r="D2" s="29"/>
      <c r="E2" s="29"/>
      <c r="F2" s="29"/>
    </row>
    <row r="3" spans="2:15" ht="12.9" customHeight="1" x14ac:dyDescent="0.2">
      <c r="B3" s="23"/>
      <c r="C3" s="29"/>
      <c r="D3" s="29"/>
      <c r="E3" s="29"/>
      <c r="F3" s="29"/>
    </row>
    <row r="4" spans="2:15" ht="22.5" customHeight="1" x14ac:dyDescent="0.2">
      <c r="B4" s="65" t="s">
        <v>56</v>
      </c>
      <c r="C4" s="65"/>
      <c r="D4" s="65" t="s">
        <v>57</v>
      </c>
      <c r="E4" s="65"/>
      <c r="F4" s="65"/>
    </row>
    <row r="5" spans="2:15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15" ht="12.9" customHeight="1" x14ac:dyDescent="0.2">
      <c r="B6" s="18" t="s">
        <v>2</v>
      </c>
      <c r="C6" s="18" t="s">
        <v>17</v>
      </c>
      <c r="D6" s="26">
        <v>865265</v>
      </c>
      <c r="E6" s="26">
        <v>4128165</v>
      </c>
      <c r="F6" s="26">
        <f>E6/' 2017'!$O$1</f>
        <v>547901.65239896474</v>
      </c>
    </row>
    <row r="7" spans="2:15" ht="12.9" customHeight="1" x14ac:dyDescent="0.2">
      <c r="B7" s="18" t="s">
        <v>3</v>
      </c>
      <c r="C7" s="18" t="s">
        <v>18</v>
      </c>
      <c r="D7" s="26">
        <v>985158</v>
      </c>
      <c r="E7" s="26">
        <v>4880524</v>
      </c>
      <c r="F7" s="26">
        <f>E7/' 2017'!$O$1</f>
        <v>647756.85181498434</v>
      </c>
    </row>
    <row r="8" spans="2:15" ht="12.9" customHeight="1" x14ac:dyDescent="0.2">
      <c r="B8" s="18" t="s">
        <v>4</v>
      </c>
      <c r="C8" s="18" t="s">
        <v>19</v>
      </c>
      <c r="D8" s="26">
        <v>6352030</v>
      </c>
      <c r="E8" s="26">
        <v>1818440</v>
      </c>
      <c r="F8" s="26">
        <f>E8/' 2017'!$O$1</f>
        <v>241348.46373349259</v>
      </c>
    </row>
    <row r="9" spans="2:15" ht="12.9" customHeight="1" x14ac:dyDescent="0.2">
      <c r="B9" s="18" t="s">
        <v>5</v>
      </c>
      <c r="C9" s="18" t="s">
        <v>20</v>
      </c>
      <c r="D9" s="26">
        <v>3116820</v>
      </c>
      <c r="E9" s="26">
        <v>3079207</v>
      </c>
      <c r="F9" s="26">
        <f>E9/' 2017'!$O$1</f>
        <v>408681.00072997541</v>
      </c>
    </row>
    <row r="10" spans="2:15" ht="12.9" customHeight="1" x14ac:dyDescent="0.2">
      <c r="B10" s="18" t="s">
        <v>6</v>
      </c>
      <c r="C10" s="18" t="s">
        <v>21</v>
      </c>
      <c r="D10" s="26">
        <v>125759280</v>
      </c>
      <c r="E10" s="26">
        <v>2890722</v>
      </c>
      <c r="F10" s="26">
        <f>E10/' 2017'!$O$1</f>
        <v>383664.74218594463</v>
      </c>
    </row>
    <row r="11" spans="2:15" ht="12.9" customHeight="1" x14ac:dyDescent="0.2">
      <c r="B11" s="18" t="s">
        <v>7</v>
      </c>
      <c r="C11" s="18" t="s">
        <v>22</v>
      </c>
      <c r="D11" s="26">
        <v>18721000</v>
      </c>
      <c r="E11" s="26">
        <v>966055</v>
      </c>
      <c r="F11" s="26">
        <f>E11/' 2017'!$O$1</f>
        <v>128217.53268299157</v>
      </c>
    </row>
    <row r="12" spans="2:15" ht="12.9" customHeight="1" x14ac:dyDescent="0.2">
      <c r="B12" s="18" t="s">
        <v>8</v>
      </c>
      <c r="C12" s="18" t="s">
        <v>23</v>
      </c>
      <c r="D12" s="26">
        <v>941150</v>
      </c>
      <c r="E12" s="26">
        <v>718462</v>
      </c>
      <c r="F12" s="26">
        <f>E12/' 2017'!$O$1</f>
        <v>95356.294379189058</v>
      </c>
    </row>
    <row r="13" spans="2:15" ht="12.9" customHeight="1" x14ac:dyDescent="0.2">
      <c r="B13" s="18" t="s">
        <v>38</v>
      </c>
      <c r="C13" s="18" t="s">
        <v>39</v>
      </c>
      <c r="D13" s="26">
        <v>58300</v>
      </c>
      <c r="E13" s="26">
        <v>5417</v>
      </c>
      <c r="F13" s="26">
        <f>E13/' 2017'!$O$1</f>
        <v>718.95945318202928</v>
      </c>
      <c r="O13" s="31"/>
    </row>
    <row r="14" spans="2:15" ht="12.9" customHeight="1" x14ac:dyDescent="0.2">
      <c r="B14" s="18" t="s">
        <v>9</v>
      </c>
      <c r="C14" s="18" t="s">
        <v>24</v>
      </c>
      <c r="D14" s="26">
        <v>1990470</v>
      </c>
      <c r="E14" s="26">
        <v>1483873</v>
      </c>
      <c r="F14" s="26">
        <f>E14/' 2017'!$O$1</f>
        <v>196943.79189063641</v>
      </c>
      <c r="O14" s="31"/>
    </row>
    <row r="15" spans="2:15" ht="12.9" customHeight="1" x14ac:dyDescent="0.2">
      <c r="B15" s="18" t="s">
        <v>10</v>
      </c>
      <c r="C15" s="18" t="s">
        <v>25</v>
      </c>
      <c r="D15" s="26">
        <v>7479807</v>
      </c>
      <c r="E15" s="26">
        <v>47885352</v>
      </c>
      <c r="F15" s="26">
        <f>E15/' 2017'!$O$1</f>
        <v>6355478.3993629301</v>
      </c>
      <c r="O15" s="31"/>
    </row>
    <row r="16" spans="2:15" ht="12.9" customHeight="1" x14ac:dyDescent="0.2">
      <c r="B16" s="18" t="s">
        <v>11</v>
      </c>
      <c r="C16" s="18" t="s">
        <v>26</v>
      </c>
      <c r="D16" s="26">
        <v>1349058</v>
      </c>
      <c r="E16" s="26">
        <v>11234414</v>
      </c>
      <c r="F16" s="26">
        <f>E16/' 2017'!$O$1</f>
        <v>1491062.9769725928</v>
      </c>
      <c r="O16" s="31"/>
    </row>
    <row r="17" spans="2:18" ht="12.9" customHeight="1" x14ac:dyDescent="0.2">
      <c r="B17" s="18" t="s">
        <v>12</v>
      </c>
      <c r="C17" s="18" t="s">
        <v>27</v>
      </c>
      <c r="D17" s="26">
        <v>17538409</v>
      </c>
      <c r="E17" s="26">
        <v>111389739</v>
      </c>
      <c r="F17" s="26">
        <f>E17/' 2017'!$O$1</f>
        <v>14783958.9886522</v>
      </c>
    </row>
    <row r="18" spans="2:18" ht="12.9" customHeight="1" x14ac:dyDescent="0.2">
      <c r="B18" s="18" t="s">
        <v>13</v>
      </c>
      <c r="C18" s="18" t="s">
        <v>28</v>
      </c>
      <c r="D18" s="26">
        <v>2485750</v>
      </c>
      <c r="E18" s="26">
        <v>148447</v>
      </c>
      <c r="F18" s="26">
        <f>E18/' 2017'!$O$1</f>
        <v>19702.302740725994</v>
      </c>
    </row>
    <row r="19" spans="2:18" ht="12.9" customHeight="1" x14ac:dyDescent="0.2">
      <c r="B19" s="18" t="s">
        <v>40</v>
      </c>
      <c r="C19" s="18" t="s">
        <v>41</v>
      </c>
      <c r="D19" s="26">
        <v>7060</v>
      </c>
      <c r="E19" s="26">
        <v>10213</v>
      </c>
      <c r="F19" s="26">
        <f>E19/' 2017'!$O$1</f>
        <v>1355.4980423385757</v>
      </c>
    </row>
    <row r="20" spans="2:18" ht="12.9" customHeight="1" x14ac:dyDescent="0.2">
      <c r="B20" s="18" t="s">
        <v>42</v>
      </c>
      <c r="C20" s="18" t="s">
        <v>43</v>
      </c>
      <c r="D20" s="26">
        <v>1841</v>
      </c>
      <c r="E20" s="26">
        <v>6461</v>
      </c>
      <c r="F20" s="26">
        <f>E20/' 2017'!$O$1</f>
        <v>857.52206516689887</v>
      </c>
    </row>
    <row r="21" spans="2:18" ht="12.9" customHeight="1" x14ac:dyDescent="0.2">
      <c r="B21" s="18" t="s">
        <v>14</v>
      </c>
      <c r="C21" s="18" t="s">
        <v>29</v>
      </c>
      <c r="D21" s="26">
        <v>2168494</v>
      </c>
      <c r="E21" s="26">
        <v>8163539</v>
      </c>
      <c r="F21" s="26">
        <f>E21/' 2017'!$O$1</f>
        <v>1083487.8226823278</v>
      </c>
      <c r="I21" s="6"/>
      <c r="P21" s="6"/>
    </row>
    <row r="22" spans="2:18" ht="12.9" customHeight="1" x14ac:dyDescent="0.2">
      <c r="B22" s="18" t="s">
        <v>15</v>
      </c>
      <c r="C22" s="18" t="s">
        <v>30</v>
      </c>
      <c r="D22" s="26">
        <v>143714983</v>
      </c>
      <c r="E22" s="26">
        <v>1074087525</v>
      </c>
      <c r="F22" s="26">
        <f>E22/' 2017'!$O$1</f>
        <v>142555912.80111486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1126160</v>
      </c>
      <c r="E23" s="26">
        <v>1922924</v>
      </c>
      <c r="F23" s="26">
        <f>E23/' 2017'!$O$1</f>
        <v>255215.87364788639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1274819479</v>
      </c>
      <c r="F24" s="8">
        <f>E24/' 2017'!$O$1</f>
        <v>169197621.4745504</v>
      </c>
      <c r="I24" s="13"/>
      <c r="J24" s="13"/>
    </row>
    <row r="25" spans="2:18" ht="12.9" customHeight="1" x14ac:dyDescent="0.2">
      <c r="B25" s="9" t="s">
        <v>121</v>
      </c>
      <c r="C25" s="2"/>
      <c r="D25" s="10"/>
      <c r="E25" s="3">
        <f>+E24/1000000</f>
        <v>1274.819479</v>
      </c>
      <c r="F25" s="3">
        <f>E25/' 2017'!$O$1</f>
        <v>169.1976214745504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111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5" t="s">
        <v>56</v>
      </c>
      <c r="C30" s="65"/>
      <c r="D30" s="65" t="s">
        <v>60</v>
      </c>
      <c r="E30" s="65"/>
      <c r="F30" s="65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270615</v>
      </c>
      <c r="E32" s="26">
        <v>1321885</v>
      </c>
      <c r="F32" s="26">
        <f>E32/' 2017'!$O$1</f>
        <v>175444.28960116795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287511</v>
      </c>
      <c r="E33" s="26">
        <v>1436459</v>
      </c>
      <c r="F33" s="26">
        <f>E33/' 2017'!$O$1</f>
        <v>190650.8726524653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2148280</v>
      </c>
      <c r="E34" s="26">
        <v>630585</v>
      </c>
      <c r="F34" s="26">
        <f>E34/' 2017'!$O$1</f>
        <v>83693.01214413697</v>
      </c>
    </row>
    <row r="35" spans="2:18" ht="12.9" customHeight="1" x14ac:dyDescent="0.2">
      <c r="B35" s="18" t="s">
        <v>5</v>
      </c>
      <c r="C35" s="18" t="s">
        <v>20</v>
      </c>
      <c r="D35" s="26">
        <v>2284670</v>
      </c>
      <c r="E35" s="26">
        <v>2253646</v>
      </c>
      <c r="F35" s="26">
        <f>E35/' 2017'!$O$1</f>
        <v>299110.22629238834</v>
      </c>
    </row>
    <row r="36" spans="2:18" ht="12.9" customHeight="1" x14ac:dyDescent="0.2">
      <c r="B36" s="18" t="s">
        <v>6</v>
      </c>
      <c r="C36" s="18" t="s">
        <v>21</v>
      </c>
      <c r="D36" s="26">
        <v>106366660</v>
      </c>
      <c r="E36" s="26">
        <v>2535937</v>
      </c>
      <c r="F36" s="26">
        <f>E36/' 2017'!$O$1</f>
        <v>336576.68060256151</v>
      </c>
    </row>
    <row r="37" spans="2:18" ht="12.9" customHeight="1" x14ac:dyDescent="0.2">
      <c r="B37" s="18" t="s">
        <v>7</v>
      </c>
      <c r="C37" s="18" t="s">
        <v>22</v>
      </c>
      <c r="D37" s="26">
        <v>6257000</v>
      </c>
      <c r="E37" s="26">
        <v>362324</v>
      </c>
      <c r="F37" s="26">
        <f>E37/' 2017'!$O$1</f>
        <v>48088.658836020964</v>
      </c>
    </row>
    <row r="38" spans="2:18" ht="12.9" customHeight="1" x14ac:dyDescent="0.2">
      <c r="B38" s="18" t="s">
        <v>8</v>
      </c>
      <c r="C38" s="18" t="s">
        <v>23</v>
      </c>
      <c r="D38" s="26">
        <v>393500</v>
      </c>
      <c r="E38" s="26">
        <v>302919</v>
      </c>
      <c r="F38" s="26">
        <f>E38/' 2017'!$O$1</f>
        <v>40204.26040215011</v>
      </c>
    </row>
    <row r="39" spans="2:18" ht="12.9" customHeight="1" x14ac:dyDescent="0.2">
      <c r="B39" s="18" t="s">
        <v>38</v>
      </c>
      <c r="C39" s="18" t="s">
        <v>39</v>
      </c>
      <c r="D39" s="26">
        <v>733760</v>
      </c>
      <c r="E39" s="26">
        <v>79280</v>
      </c>
      <c r="F39" s="26">
        <f>E39/' 2017'!$O$1</f>
        <v>10522.264251111554</v>
      </c>
    </row>
    <row r="40" spans="2:18" ht="12.9" customHeight="1" x14ac:dyDescent="0.2">
      <c r="B40" s="18" t="s">
        <v>9</v>
      </c>
      <c r="C40" s="18" t="s">
        <v>24</v>
      </c>
      <c r="D40" s="26">
        <v>565580</v>
      </c>
      <c r="E40" s="26">
        <v>429669</v>
      </c>
      <c r="F40" s="26">
        <f>E40/' 2017'!$O$1</f>
        <v>57026.876368703961</v>
      </c>
    </row>
    <row r="41" spans="2:18" ht="12.9" customHeight="1" x14ac:dyDescent="0.2">
      <c r="B41" s="18" t="s">
        <v>10</v>
      </c>
      <c r="C41" s="18" t="s">
        <v>25</v>
      </c>
      <c r="D41" s="26">
        <v>1571422</v>
      </c>
      <c r="E41" s="26">
        <v>10113267</v>
      </c>
      <c r="F41" s="26">
        <f>E41/' 2017'!$O$1</f>
        <v>1342261.1984869598</v>
      </c>
    </row>
    <row r="42" spans="2:18" ht="12.9" customHeight="1" x14ac:dyDescent="0.2">
      <c r="B42" s="18" t="s">
        <v>11</v>
      </c>
      <c r="C42" s="18" t="s">
        <v>26</v>
      </c>
      <c r="D42" s="26">
        <v>522027</v>
      </c>
      <c r="E42" s="26">
        <v>4403603</v>
      </c>
      <c r="F42" s="26">
        <f>E42/' 2017'!$O$1</f>
        <v>584458.55730307254</v>
      </c>
    </row>
    <row r="43" spans="2:18" ht="12.9" customHeight="1" x14ac:dyDescent="0.2">
      <c r="B43" s="18" t="s">
        <v>12</v>
      </c>
      <c r="C43" s="18" t="s">
        <v>27</v>
      </c>
      <c r="D43" s="26">
        <v>2535540</v>
      </c>
      <c r="E43" s="26">
        <v>16254096</v>
      </c>
      <c r="F43" s="26">
        <f>E43/' 2017'!$O$1</f>
        <v>2157289.2693609395</v>
      </c>
    </row>
    <row r="44" spans="2:18" ht="12.9" customHeight="1" x14ac:dyDescent="0.2">
      <c r="B44" s="18" t="s">
        <v>13</v>
      </c>
      <c r="C44" s="18" t="s">
        <v>28</v>
      </c>
      <c r="D44" s="26">
        <v>2385240</v>
      </c>
      <c r="E44" s="26">
        <v>157108</v>
      </c>
      <c r="F44" s="26">
        <f>E44/' 2017'!$O$1</f>
        <v>20851.814984405068</v>
      </c>
    </row>
    <row r="45" spans="2:18" ht="12.9" customHeight="1" x14ac:dyDescent="0.2">
      <c r="B45" s="18" t="s">
        <v>40</v>
      </c>
      <c r="C45" s="18" t="s">
        <v>41</v>
      </c>
      <c r="D45" s="26">
        <v>3635</v>
      </c>
      <c r="E45" s="26">
        <v>6113</v>
      </c>
      <c r="F45" s="26">
        <f>E45/' 2017'!$O$1</f>
        <v>811.33452783860901</v>
      </c>
    </row>
    <row r="46" spans="2:18" ht="12.9" customHeight="1" x14ac:dyDescent="0.2">
      <c r="B46" s="12" t="s">
        <v>42</v>
      </c>
      <c r="C46" s="12" t="s">
        <v>43</v>
      </c>
      <c r="D46" s="26">
        <v>2224</v>
      </c>
      <c r="E46" s="26">
        <v>8847</v>
      </c>
      <c r="F46" s="26">
        <f>E46/' 2017'!$O$1</f>
        <v>1174.1986860441966</v>
      </c>
    </row>
    <row r="47" spans="2:18" ht="12.9" customHeight="1" x14ac:dyDescent="0.2">
      <c r="B47" s="18" t="s">
        <v>14</v>
      </c>
      <c r="C47" s="18" t="s">
        <v>29</v>
      </c>
      <c r="D47" s="26">
        <v>1941018</v>
      </c>
      <c r="E47" s="26">
        <v>7586145</v>
      </c>
      <c r="F47" s="26">
        <f>E47/' 2017'!$O$1</f>
        <v>1006854.4694405734</v>
      </c>
    </row>
    <row r="48" spans="2:18" ht="12.9" customHeight="1" x14ac:dyDescent="0.2">
      <c r="B48" s="18" t="s">
        <v>15</v>
      </c>
      <c r="C48" s="18" t="s">
        <v>30</v>
      </c>
      <c r="D48" s="26">
        <v>67203701</v>
      </c>
      <c r="E48" s="26">
        <v>507951392</v>
      </c>
      <c r="F48" s="26">
        <f>E48/' 2017'!$O$1</f>
        <v>67416735.284358621</v>
      </c>
    </row>
    <row r="49" spans="2:9" ht="12.9" customHeight="1" x14ac:dyDescent="0.2">
      <c r="B49" s="18" t="s">
        <v>16</v>
      </c>
      <c r="C49" s="18" t="s">
        <v>31</v>
      </c>
      <c r="D49" s="26">
        <v>793550</v>
      </c>
      <c r="E49" s="26">
        <v>1383294</v>
      </c>
      <c r="F49" s="26">
        <f>E49/' 2017'!$O$1</f>
        <v>183594.66454310171</v>
      </c>
    </row>
    <row r="50" spans="2:9" s="15" customFormat="1" ht="12.9" customHeight="1" x14ac:dyDescent="0.2">
      <c r="B50" s="4" t="s">
        <v>32</v>
      </c>
      <c r="C50" s="4"/>
      <c r="D50" s="8"/>
      <c r="E50" s="8">
        <f>SUM(E32:E49)</f>
        <v>557216569</v>
      </c>
      <c r="F50" s="8">
        <f>E50/' 2017'!$O$1</f>
        <v>73955347.932842255</v>
      </c>
      <c r="I50" s="13"/>
    </row>
    <row r="51" spans="2:9" ht="12.9" customHeight="1" x14ac:dyDescent="0.2">
      <c r="B51" s="9" t="s">
        <v>121</v>
      </c>
      <c r="C51" s="2"/>
      <c r="D51" s="10"/>
      <c r="E51" s="3">
        <f>+E50/1000000</f>
        <v>557.21656900000005</v>
      </c>
      <c r="F51" s="3">
        <f>E51/' 2017'!$O$1</f>
        <v>73.955347932842258</v>
      </c>
    </row>
    <row r="52" spans="2:9" ht="12.9" customHeight="1" x14ac:dyDescent="0.2">
      <c r="B52" s="22"/>
      <c r="D52" s="19"/>
      <c r="E52" s="19"/>
      <c r="F52" s="19"/>
    </row>
    <row r="53" spans="2:9" ht="12.9" customHeight="1" x14ac:dyDescent="0.2">
      <c r="B53" s="22"/>
      <c r="D53" s="19"/>
      <c r="E53" s="19"/>
      <c r="F53" s="19"/>
    </row>
    <row r="54" spans="2:9" ht="12.9" customHeight="1" x14ac:dyDescent="0.25">
      <c r="B54" s="25" t="s">
        <v>112</v>
      </c>
      <c r="C54" s="29"/>
      <c r="D54" s="29"/>
      <c r="E54" s="29"/>
      <c r="F54" s="29"/>
    </row>
    <row r="55" spans="2:9" ht="12.9" customHeight="1" x14ac:dyDescent="0.2">
      <c r="B55" s="23"/>
      <c r="C55" s="29"/>
      <c r="D55" s="29"/>
      <c r="E55" s="29"/>
      <c r="F55" s="29"/>
    </row>
    <row r="56" spans="2:9" ht="22.5" customHeight="1" x14ac:dyDescent="0.2">
      <c r="B56" s="65" t="s">
        <v>56</v>
      </c>
      <c r="C56" s="65"/>
      <c r="D56" s="65" t="s">
        <v>57</v>
      </c>
      <c r="E56" s="65"/>
      <c r="F56" s="65"/>
    </row>
    <row r="57" spans="2:9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9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2017'!$O$1</f>
        <v>0</v>
      </c>
    </row>
    <row r="59" spans="2:9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2017'!$O$1</f>
        <v>0</v>
      </c>
    </row>
    <row r="60" spans="2:9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2017'!$O$1</f>
        <v>0</v>
      </c>
    </row>
    <row r="61" spans="2:9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2017'!$O$1</f>
        <v>0</v>
      </c>
    </row>
    <row r="62" spans="2:9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2017'!$O$1</f>
        <v>0</v>
      </c>
    </row>
    <row r="63" spans="2:9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2017'!$O$1</f>
        <v>0</v>
      </c>
    </row>
    <row r="64" spans="2:9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2017'!$O$1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2017'!$O$1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2017'!$O$1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2017'!$O$1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2017'!$O$1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2017'!$O$1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2017'!$O$1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350</v>
      </c>
      <c r="E71" s="26">
        <v>2557</v>
      </c>
      <c r="F71" s="26">
        <f>E71/' 2017'!$O$1</f>
        <v>339.37222111619877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2017'!$O$1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2557</v>
      </c>
      <c r="F73" s="8">
        <f>E73/' 2017'!$O$1</f>
        <v>339.37222111619877</v>
      </c>
    </row>
    <row r="74" spans="2:6" ht="12.9" customHeight="1" x14ac:dyDescent="0.2">
      <c r="B74" s="9" t="s">
        <v>121</v>
      </c>
      <c r="C74" s="2"/>
      <c r="D74" s="10"/>
      <c r="E74" s="3">
        <f>+E73/1000000</f>
        <v>2.5569999999999998E-3</v>
      </c>
      <c r="F74" s="3">
        <f>E74/' 2017'!$O$1</f>
        <v>3.3937222111619876E-4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113</v>
      </c>
      <c r="C77" s="29"/>
      <c r="D77" s="26"/>
      <c r="E77" s="26"/>
      <c r="F77" s="26"/>
    </row>
    <row r="78" spans="2:6" ht="12.9" customHeight="1" x14ac:dyDescent="0.25">
      <c r="B78" s="28" t="s">
        <v>122</v>
      </c>
      <c r="C78" s="29"/>
      <c r="D78" s="26"/>
      <c r="E78" s="26"/>
      <c r="F78" s="26"/>
    </row>
    <row r="79" spans="2:6" ht="12.9" customHeight="1" x14ac:dyDescent="0.2">
      <c r="B79" s="64"/>
      <c r="C79" s="64"/>
      <c r="D79" s="64"/>
      <c r="E79" s="64"/>
      <c r="F79" s="62"/>
    </row>
    <row r="80" spans="2:6" ht="12.9" customHeight="1" x14ac:dyDescent="0.2">
      <c r="B80" s="63"/>
      <c r="C80" s="63"/>
      <c r="D80" s="63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1274.822036</v>
      </c>
      <c r="F81" s="6">
        <f>E81/' 2017'!$O$1</f>
        <v>169.19796084677151</v>
      </c>
    </row>
    <row r="82" spans="2:6" ht="12.9" customHeight="1" x14ac:dyDescent="0.2">
      <c r="B82" s="5" t="s">
        <v>37</v>
      </c>
      <c r="C82" s="5"/>
      <c r="D82" s="5"/>
      <c r="E82" s="11">
        <f>+E51</f>
        <v>557.21656900000005</v>
      </c>
      <c r="F82" s="11">
        <f>E82/' 2017'!$O$1</f>
        <v>73.955347932842258</v>
      </c>
    </row>
    <row r="85" spans="2:6" ht="12.9" customHeight="1" x14ac:dyDescent="0.2">
      <c r="B85" s="34" t="s">
        <v>124</v>
      </c>
    </row>
  </sheetData>
  <mergeCells count="7">
    <mergeCell ref="B79:E79"/>
    <mergeCell ref="B4:C4"/>
    <mergeCell ref="B30:C30"/>
    <mergeCell ref="B56:C56"/>
    <mergeCell ref="D56:F56"/>
    <mergeCell ref="D30:F30"/>
    <mergeCell ref="D4:F4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15" ht="12.9" customHeight="1" x14ac:dyDescent="0.3">
      <c r="B2" s="17" t="s">
        <v>114</v>
      </c>
      <c r="C2" s="16"/>
      <c r="D2" s="29"/>
      <c r="E2" s="29"/>
      <c r="F2" s="29"/>
    </row>
    <row r="3" spans="2:15" ht="12.9" customHeight="1" x14ac:dyDescent="0.2">
      <c r="B3" s="23"/>
      <c r="C3" s="29"/>
      <c r="D3" s="29"/>
      <c r="E3" s="29"/>
      <c r="F3" s="29"/>
    </row>
    <row r="4" spans="2:15" ht="22.5" customHeight="1" x14ac:dyDescent="0.2">
      <c r="B4" s="65" t="s">
        <v>56</v>
      </c>
      <c r="C4" s="65"/>
      <c r="D4" s="65" t="s">
        <v>57</v>
      </c>
      <c r="E4" s="65"/>
      <c r="F4" s="65"/>
    </row>
    <row r="5" spans="2:15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15" ht="12.9" customHeight="1" x14ac:dyDescent="0.2">
      <c r="B6" s="18" t="s">
        <v>2</v>
      </c>
      <c r="C6" s="18" t="s">
        <v>17</v>
      </c>
      <c r="D6" s="26">
        <v>881055</v>
      </c>
      <c r="E6" s="26">
        <v>4150098</v>
      </c>
      <c r="F6" s="26">
        <f>E6/' 2017'!$O$1</f>
        <v>550812.66175592272</v>
      </c>
    </row>
    <row r="7" spans="2:15" ht="12.9" customHeight="1" x14ac:dyDescent="0.2">
      <c r="B7" s="18" t="s">
        <v>3</v>
      </c>
      <c r="C7" s="18" t="s">
        <v>18</v>
      </c>
      <c r="D7" s="26">
        <v>734660</v>
      </c>
      <c r="E7" s="26">
        <v>3556512</v>
      </c>
      <c r="F7" s="26">
        <f>E7/' 2017'!$O$1</f>
        <v>472030.2608003185</v>
      </c>
    </row>
    <row r="8" spans="2:15" ht="12.9" customHeight="1" x14ac:dyDescent="0.2">
      <c r="B8" s="18" t="s">
        <v>4</v>
      </c>
      <c r="C8" s="18" t="s">
        <v>19</v>
      </c>
      <c r="D8" s="26">
        <v>6237730</v>
      </c>
      <c r="E8" s="26">
        <v>1774698</v>
      </c>
      <c r="F8" s="26">
        <f>E8/' 2017'!$O$1</f>
        <v>235542.90264782001</v>
      </c>
    </row>
    <row r="9" spans="2:15" ht="12.9" customHeight="1" x14ac:dyDescent="0.2">
      <c r="B9" s="18" t="s">
        <v>5</v>
      </c>
      <c r="C9" s="18" t="s">
        <v>20</v>
      </c>
      <c r="D9" s="26">
        <v>2603830</v>
      </c>
      <c r="E9" s="26">
        <v>2560249</v>
      </c>
      <c r="F9" s="26">
        <f>E9/' 2017'!$O$1</f>
        <v>339803.43752073793</v>
      </c>
    </row>
    <row r="10" spans="2:15" ht="12.9" customHeight="1" x14ac:dyDescent="0.2">
      <c r="B10" s="18" t="s">
        <v>6</v>
      </c>
      <c r="C10" s="18" t="s">
        <v>21</v>
      </c>
      <c r="D10" s="26">
        <v>116026850</v>
      </c>
      <c r="E10" s="26">
        <v>2687953</v>
      </c>
      <c r="F10" s="26">
        <f>E10/' 2017'!$O$1</f>
        <v>356752.6710465193</v>
      </c>
    </row>
    <row r="11" spans="2:15" ht="12.9" customHeight="1" x14ac:dyDescent="0.2">
      <c r="B11" s="18" t="s">
        <v>7</v>
      </c>
      <c r="C11" s="18" t="s">
        <v>22</v>
      </c>
      <c r="D11" s="26">
        <v>10569250</v>
      </c>
      <c r="E11" s="26">
        <v>541187</v>
      </c>
      <c r="F11" s="26">
        <f>E11/' 2017'!$O$1</f>
        <v>71827.858517486224</v>
      </c>
    </row>
    <row r="12" spans="2:15" ht="12.9" customHeight="1" x14ac:dyDescent="0.2">
      <c r="B12" s="18" t="s">
        <v>8</v>
      </c>
      <c r="C12" s="18" t="s">
        <v>23</v>
      </c>
      <c r="D12" s="26">
        <v>1802450</v>
      </c>
      <c r="E12" s="26">
        <v>1337319</v>
      </c>
      <c r="F12" s="26">
        <f>E12/' 2017'!$O$1</f>
        <v>177492.73342623928</v>
      </c>
    </row>
    <row r="13" spans="2:15" ht="12.9" customHeight="1" x14ac:dyDescent="0.2">
      <c r="B13" s="18" t="s">
        <v>38</v>
      </c>
      <c r="C13" s="18" t="s">
        <v>39</v>
      </c>
      <c r="D13" s="26">
        <v>49210</v>
      </c>
      <c r="E13" s="26">
        <v>4611</v>
      </c>
      <c r="F13" s="26">
        <f>E13/' 2017'!$O$1</f>
        <v>611.98486959984075</v>
      </c>
      <c r="O13" s="31"/>
    </row>
    <row r="14" spans="2:15" ht="12.9" customHeight="1" x14ac:dyDescent="0.2">
      <c r="B14" s="18" t="s">
        <v>9</v>
      </c>
      <c r="C14" s="18" t="s">
        <v>24</v>
      </c>
      <c r="D14" s="26">
        <v>2935270</v>
      </c>
      <c r="E14" s="26">
        <v>2149472</v>
      </c>
      <c r="F14" s="26">
        <f>E14/' 2017'!$O$1</f>
        <v>285283.96044860309</v>
      </c>
      <c r="O14" s="31"/>
    </row>
    <row r="15" spans="2:15" ht="12.9" customHeight="1" x14ac:dyDescent="0.2">
      <c r="B15" s="18" t="s">
        <v>10</v>
      </c>
      <c r="C15" s="18" t="s">
        <v>25</v>
      </c>
      <c r="D15" s="26">
        <v>9844947</v>
      </c>
      <c r="E15" s="26">
        <v>62521508</v>
      </c>
      <c r="F15" s="26">
        <f>E15/' 2017'!$O$1</f>
        <v>8298030.1280775098</v>
      </c>
      <c r="O15" s="31"/>
    </row>
    <row r="16" spans="2:15" ht="12.9" customHeight="1" x14ac:dyDescent="0.2">
      <c r="B16" s="18" t="s">
        <v>11</v>
      </c>
      <c r="C16" s="18" t="s">
        <v>26</v>
      </c>
      <c r="D16" s="26">
        <v>1458670</v>
      </c>
      <c r="E16" s="26">
        <v>12249922</v>
      </c>
      <c r="F16" s="26">
        <f>E16/' 2017'!$O$1</f>
        <v>1625844.0507001127</v>
      </c>
      <c r="O16" s="31"/>
    </row>
    <row r="17" spans="2:18" ht="12.9" customHeight="1" x14ac:dyDescent="0.2">
      <c r="B17" s="18" t="s">
        <v>12</v>
      </c>
      <c r="C17" s="18" t="s">
        <v>27</v>
      </c>
      <c r="D17" s="26">
        <v>16669304</v>
      </c>
      <c r="E17" s="26">
        <v>104869453</v>
      </c>
      <c r="F17" s="26">
        <f>E17/' 2017'!$O$1</f>
        <v>13918568.31906563</v>
      </c>
    </row>
    <row r="18" spans="2:18" ht="12.9" customHeight="1" x14ac:dyDescent="0.2">
      <c r="B18" s="18" t="s">
        <v>13</v>
      </c>
      <c r="C18" s="18" t="s">
        <v>28</v>
      </c>
      <c r="D18" s="26">
        <v>2320320</v>
      </c>
      <c r="E18" s="26">
        <v>139197</v>
      </c>
      <c r="F18" s="26">
        <f>E18/' 2017'!$O$1</f>
        <v>18474.616762890702</v>
      </c>
    </row>
    <row r="19" spans="2:18" ht="12.9" customHeight="1" x14ac:dyDescent="0.2">
      <c r="B19" s="18" t="s">
        <v>40</v>
      </c>
      <c r="C19" s="18" t="s">
        <v>41</v>
      </c>
      <c r="D19" s="26">
        <v>7892</v>
      </c>
      <c r="E19" s="26">
        <v>11554</v>
      </c>
      <c r="F19" s="26">
        <f>E19/' 2017'!$O$1</f>
        <v>1533.4793284225893</v>
      </c>
    </row>
    <row r="20" spans="2:18" ht="12.9" customHeight="1" x14ac:dyDescent="0.2">
      <c r="B20" s="18" t="s">
        <v>42</v>
      </c>
      <c r="C20" s="18" t="s">
        <v>43</v>
      </c>
      <c r="D20" s="26">
        <v>1378</v>
      </c>
      <c r="E20" s="26">
        <v>4858</v>
      </c>
      <c r="F20" s="26">
        <f>E20/' 2017'!$O$1</f>
        <v>644.76740327825337</v>
      </c>
    </row>
    <row r="21" spans="2:18" ht="12.9" customHeight="1" x14ac:dyDescent="0.2">
      <c r="B21" s="18" t="s">
        <v>14</v>
      </c>
      <c r="C21" s="18" t="s">
        <v>29</v>
      </c>
      <c r="D21" s="26">
        <v>2258614</v>
      </c>
      <c r="E21" s="26">
        <v>8500279</v>
      </c>
      <c r="F21" s="26">
        <f>E21/' 2017'!$O$1</f>
        <v>1128180.901187869</v>
      </c>
      <c r="I21" s="6"/>
      <c r="P21" s="6"/>
    </row>
    <row r="22" spans="2:18" ht="12.9" customHeight="1" x14ac:dyDescent="0.2">
      <c r="B22" s="18" t="s">
        <v>15</v>
      </c>
      <c r="C22" s="18" t="s">
        <v>30</v>
      </c>
      <c r="D22" s="26">
        <v>148893168</v>
      </c>
      <c r="E22" s="26">
        <v>1111331753</v>
      </c>
      <c r="F22" s="26">
        <f>E22/' 2017'!$O$1</f>
        <v>147499071.3385095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669870</v>
      </c>
      <c r="E23" s="26">
        <v>1127723</v>
      </c>
      <c r="F23" s="26">
        <f>E23/' 2017'!$O$1</f>
        <v>149674.56367376732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1319518346</v>
      </c>
      <c r="F24" s="8">
        <f>E24/' 2017'!$O$1</f>
        <v>175130180.63574225</v>
      </c>
      <c r="I24" s="13"/>
      <c r="J24" s="13"/>
    </row>
    <row r="25" spans="2:18" ht="12.9" customHeight="1" x14ac:dyDescent="0.2">
      <c r="B25" s="9" t="s">
        <v>121</v>
      </c>
      <c r="C25" s="2"/>
      <c r="D25" s="10"/>
      <c r="E25" s="3">
        <f>+E24/1000000</f>
        <v>1319.5183460000001</v>
      </c>
      <c r="F25" s="3">
        <f>E25/' 2017'!$O$1</f>
        <v>175.13018063574225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115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5" t="s">
        <v>56</v>
      </c>
      <c r="C30" s="65"/>
      <c r="D30" s="65" t="s">
        <v>60</v>
      </c>
      <c r="E30" s="65"/>
      <c r="F30" s="65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214330</v>
      </c>
      <c r="E32" s="26">
        <v>1040790</v>
      </c>
      <c r="F32" s="26">
        <f>E32/' 2017'!$O$1</f>
        <v>138136.57176985865</v>
      </c>
      <c r="R32" s="14"/>
    </row>
    <row r="33" spans="2:19" ht="12.9" customHeight="1" x14ac:dyDescent="0.2">
      <c r="B33" s="18">
        <v>124</v>
      </c>
      <c r="C33" s="18" t="s">
        <v>18</v>
      </c>
      <c r="D33" s="26">
        <v>236645</v>
      </c>
      <c r="E33" s="26">
        <v>1177649</v>
      </c>
      <c r="F33" s="26">
        <f>E33/' 2017'!$O$1</f>
        <v>156300.88260667594</v>
      </c>
      <c r="R33" s="14"/>
    </row>
    <row r="34" spans="2:19" ht="12.9" customHeight="1" x14ac:dyDescent="0.2">
      <c r="B34" s="18" t="s">
        <v>4</v>
      </c>
      <c r="C34" s="18" t="s">
        <v>19</v>
      </c>
      <c r="D34" s="26">
        <v>3086580</v>
      </c>
      <c r="E34" s="26">
        <v>920495</v>
      </c>
      <c r="F34" s="26">
        <f>E34/' 2017'!$O$1</f>
        <v>122170.6815316212</v>
      </c>
    </row>
    <row r="35" spans="2:19" ht="12.9" customHeight="1" x14ac:dyDescent="0.2">
      <c r="B35" s="18" t="s">
        <v>5</v>
      </c>
      <c r="C35" s="18" t="s">
        <v>20</v>
      </c>
      <c r="D35" s="26">
        <v>2006100</v>
      </c>
      <c r="E35" s="26">
        <v>1997882</v>
      </c>
      <c r="F35" s="26">
        <f>E35/' 2017'!$O$1</f>
        <v>265164.50992102991</v>
      </c>
    </row>
    <row r="36" spans="2:19" ht="12.9" customHeight="1" x14ac:dyDescent="0.2">
      <c r="B36" s="18" t="s">
        <v>6</v>
      </c>
      <c r="C36" s="18" t="s">
        <v>21</v>
      </c>
      <c r="D36" s="26">
        <v>96024705</v>
      </c>
      <c r="E36" s="26">
        <v>2338129</v>
      </c>
      <c r="F36" s="26">
        <f>E36/' 2017'!$O$1</f>
        <v>310323.04731568118</v>
      </c>
    </row>
    <row r="37" spans="2:19" ht="12.9" customHeight="1" x14ac:dyDescent="0.2">
      <c r="B37" s="18" t="s">
        <v>7</v>
      </c>
      <c r="C37" s="18" t="s">
        <v>22</v>
      </c>
      <c r="D37" s="26">
        <v>4927250</v>
      </c>
      <c r="E37" s="26">
        <v>286400</v>
      </c>
      <c r="F37" s="26">
        <f>E37/' 2017'!$O$1</f>
        <v>38011.812329948902</v>
      </c>
    </row>
    <row r="38" spans="2:19" ht="12.9" customHeight="1" x14ac:dyDescent="0.2">
      <c r="B38" s="18" t="s">
        <v>8</v>
      </c>
      <c r="C38" s="18" t="s">
        <v>23</v>
      </c>
      <c r="D38" s="26">
        <v>851650</v>
      </c>
      <c r="E38" s="26">
        <v>659199</v>
      </c>
      <c r="F38" s="26">
        <f>E38/' 2017'!$O$1</f>
        <v>87490.742584113075</v>
      </c>
    </row>
    <row r="39" spans="2:19" ht="12.9" customHeight="1" x14ac:dyDescent="0.2">
      <c r="B39" s="18" t="s">
        <v>38</v>
      </c>
      <c r="C39" s="18" t="s">
        <v>39</v>
      </c>
      <c r="D39" s="26">
        <v>67320</v>
      </c>
      <c r="E39" s="26">
        <v>7333</v>
      </c>
      <c r="F39" s="26">
        <f>E39/' 2017'!$O$1</f>
        <v>973.25635410445284</v>
      </c>
    </row>
    <row r="40" spans="2:19" ht="12.9" customHeight="1" x14ac:dyDescent="0.2">
      <c r="B40" s="18" t="s">
        <v>9</v>
      </c>
      <c r="C40" s="18" t="s">
        <v>24</v>
      </c>
      <c r="D40" s="26">
        <v>898360</v>
      </c>
      <c r="E40" s="26">
        <v>686119</v>
      </c>
      <c r="F40" s="26">
        <f>E40/' 2017'!$O$1</f>
        <v>91063.640586634807</v>
      </c>
    </row>
    <row r="41" spans="2:19" ht="12.9" customHeight="1" x14ac:dyDescent="0.2">
      <c r="B41" s="18" t="s">
        <v>10</v>
      </c>
      <c r="C41" s="18" t="s">
        <v>25</v>
      </c>
      <c r="D41" s="26">
        <v>1732633</v>
      </c>
      <c r="E41" s="26">
        <v>11084567</v>
      </c>
      <c r="F41" s="26">
        <f>E41/' 2017'!$O$1</f>
        <v>1471174.8623000863</v>
      </c>
    </row>
    <row r="42" spans="2:19" ht="12.9" customHeight="1" x14ac:dyDescent="0.2">
      <c r="B42" s="18" t="s">
        <v>11</v>
      </c>
      <c r="C42" s="18" t="s">
        <v>26</v>
      </c>
      <c r="D42" s="26">
        <v>406092</v>
      </c>
      <c r="E42" s="26">
        <v>3439447</v>
      </c>
      <c r="F42" s="26">
        <f>E42/' 2017'!$O$1</f>
        <v>456493.06523326033</v>
      </c>
      <c r="R42" s="30"/>
      <c r="S42" s="32"/>
    </row>
    <row r="43" spans="2:19" ht="12.9" customHeight="1" x14ac:dyDescent="0.2">
      <c r="B43" s="18" t="s">
        <v>12</v>
      </c>
      <c r="C43" s="18" t="s">
        <v>27</v>
      </c>
      <c r="D43" s="26">
        <v>2360304</v>
      </c>
      <c r="E43" s="26">
        <v>15004343</v>
      </c>
      <c r="F43" s="26">
        <f>E43/' 2017'!$O$1</f>
        <v>1991418.5413763353</v>
      </c>
      <c r="R43" s="30"/>
      <c r="S43" s="32"/>
    </row>
    <row r="44" spans="2:19" ht="12.9" customHeight="1" x14ac:dyDescent="0.2">
      <c r="B44" s="18" t="s">
        <v>13</v>
      </c>
      <c r="C44" s="18" t="s">
        <v>28</v>
      </c>
      <c r="D44" s="26">
        <v>2995630</v>
      </c>
      <c r="E44" s="26">
        <v>195937</v>
      </c>
      <c r="F44" s="26">
        <f>E44/' 2017'!$O$1</f>
        <v>26005.308912336583</v>
      </c>
      <c r="R44" s="30"/>
      <c r="S44" s="32"/>
    </row>
    <row r="45" spans="2:19" ht="12.9" customHeight="1" x14ac:dyDescent="0.2">
      <c r="B45" s="18" t="s">
        <v>40</v>
      </c>
      <c r="C45" s="18" t="s">
        <v>41</v>
      </c>
      <c r="D45" s="26">
        <v>7908</v>
      </c>
      <c r="E45" s="26">
        <v>13291</v>
      </c>
      <c r="F45" s="26">
        <f>E45/' 2017'!$O$1</f>
        <v>1764.0188466387947</v>
      </c>
      <c r="R45" s="33"/>
      <c r="S45" s="32"/>
    </row>
    <row r="46" spans="2:19" ht="12.9" customHeight="1" x14ac:dyDescent="0.2">
      <c r="B46" s="12" t="s">
        <v>42</v>
      </c>
      <c r="C46" s="12" t="s">
        <v>43</v>
      </c>
      <c r="D46" s="26">
        <v>2775</v>
      </c>
      <c r="E46" s="26">
        <v>11053</v>
      </c>
      <c r="F46" s="26">
        <f>E46/' 2017'!$O$1</f>
        <v>1466.9852014068617</v>
      </c>
    </row>
    <row r="47" spans="2:19" ht="12.9" customHeight="1" x14ac:dyDescent="0.2">
      <c r="B47" s="18" t="s">
        <v>14</v>
      </c>
      <c r="C47" s="18" t="s">
        <v>29</v>
      </c>
      <c r="D47" s="26">
        <v>2228409</v>
      </c>
      <c r="E47" s="26">
        <v>8723053</v>
      </c>
      <c r="F47" s="26">
        <f>E47/' 2017'!$O$1</f>
        <v>1157748.092109629</v>
      </c>
    </row>
    <row r="48" spans="2:19" ht="12.9" customHeight="1" x14ac:dyDescent="0.2">
      <c r="B48" s="18" t="s">
        <v>15</v>
      </c>
      <c r="C48" s="18" t="s">
        <v>30</v>
      </c>
      <c r="D48" s="26">
        <v>62833536</v>
      </c>
      <c r="E48" s="26">
        <v>474873096</v>
      </c>
      <c r="F48" s="26">
        <f>E48/' 2017'!$O$1</f>
        <v>63026490.941668324</v>
      </c>
    </row>
    <row r="49" spans="2:9" ht="12.9" customHeight="1" x14ac:dyDescent="0.2">
      <c r="B49" s="18" t="s">
        <v>16</v>
      </c>
      <c r="C49" s="18" t="s">
        <v>31</v>
      </c>
      <c r="D49" s="26">
        <v>646640</v>
      </c>
      <c r="E49" s="26">
        <v>1117565</v>
      </c>
      <c r="F49" s="26">
        <f>E49/' 2017'!$O$1</f>
        <v>148326.36538589155</v>
      </c>
    </row>
    <row r="50" spans="2:9" s="15" customFormat="1" ht="12.9" customHeight="1" x14ac:dyDescent="0.2">
      <c r="B50" s="4" t="s">
        <v>32</v>
      </c>
      <c r="C50" s="4"/>
      <c r="D50" s="8"/>
      <c r="E50" s="8">
        <f>SUM(E32:E49)</f>
        <v>523576348</v>
      </c>
      <c r="F50" s="8">
        <f>E50/' 2017'!$O$1</f>
        <v>69490523.326033577</v>
      </c>
      <c r="I50" s="13"/>
    </row>
    <row r="51" spans="2:9" ht="12.9" customHeight="1" x14ac:dyDescent="0.2">
      <c r="B51" s="9" t="s">
        <v>121</v>
      </c>
      <c r="C51" s="2"/>
      <c r="D51" s="10"/>
      <c r="E51" s="3">
        <f>+E50/1000000</f>
        <v>523.57634800000005</v>
      </c>
      <c r="F51" s="3">
        <f>E51/' 2017'!$O$1</f>
        <v>69.490523326033582</v>
      </c>
    </row>
    <row r="52" spans="2:9" ht="12.9" customHeight="1" x14ac:dyDescent="0.2">
      <c r="B52" s="22"/>
      <c r="D52" s="19"/>
      <c r="E52" s="19"/>
      <c r="F52" s="19"/>
    </row>
    <row r="53" spans="2:9" ht="12.9" customHeight="1" x14ac:dyDescent="0.2">
      <c r="B53" s="22"/>
      <c r="D53" s="19"/>
      <c r="E53" s="19"/>
      <c r="F53" s="19"/>
    </row>
    <row r="54" spans="2:9" ht="12.9" customHeight="1" x14ac:dyDescent="0.25">
      <c r="B54" s="25" t="s">
        <v>116</v>
      </c>
      <c r="C54" s="29"/>
      <c r="D54" s="29"/>
      <c r="E54" s="29"/>
      <c r="F54" s="29"/>
    </row>
    <row r="55" spans="2:9" ht="12.9" customHeight="1" x14ac:dyDescent="0.2">
      <c r="B55" s="23"/>
      <c r="C55" s="29"/>
      <c r="D55" s="29"/>
      <c r="E55" s="29"/>
      <c r="F55" s="29"/>
    </row>
    <row r="56" spans="2:9" ht="22.5" customHeight="1" x14ac:dyDescent="0.2">
      <c r="B56" s="65" t="s">
        <v>56</v>
      </c>
      <c r="C56" s="65"/>
      <c r="D56" s="65" t="s">
        <v>57</v>
      </c>
      <c r="E56" s="65"/>
      <c r="F56" s="65"/>
    </row>
    <row r="57" spans="2:9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9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2017'!$O$1</f>
        <v>0</v>
      </c>
    </row>
    <row r="59" spans="2:9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2017'!$O$1</f>
        <v>0</v>
      </c>
    </row>
    <row r="60" spans="2:9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2017'!$O$1</f>
        <v>0</v>
      </c>
    </row>
    <row r="61" spans="2:9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2017'!$O$1</f>
        <v>0</v>
      </c>
    </row>
    <row r="62" spans="2:9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2017'!$O$1</f>
        <v>0</v>
      </c>
    </row>
    <row r="63" spans="2:9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2017'!$O$1</f>
        <v>0</v>
      </c>
    </row>
    <row r="64" spans="2:9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2017'!$O$1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2017'!$O$1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2017'!$O$1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2017'!$O$1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2017'!$O$1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2017'!$O$1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2017'!$O$1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360</v>
      </c>
      <c r="E71" s="26">
        <v>2630</v>
      </c>
      <c r="F71" s="26">
        <f>E71/' 2017'!$O$1</f>
        <v>349.06098613046652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2017'!$O$1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2630</v>
      </c>
      <c r="F73" s="8">
        <f>E73/' 2017'!$O$1</f>
        <v>349.06098613046652</v>
      </c>
    </row>
    <row r="74" spans="2:6" ht="12.9" customHeight="1" x14ac:dyDescent="0.2">
      <c r="B74" s="9" t="s">
        <v>121</v>
      </c>
      <c r="C74" s="2"/>
      <c r="D74" s="10"/>
      <c r="E74" s="3">
        <f>+E73/1000000</f>
        <v>2.63E-3</v>
      </c>
      <c r="F74" s="3">
        <f>E74/' 2017'!$O$1</f>
        <v>3.4906098613046651E-4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117</v>
      </c>
      <c r="C77" s="29"/>
      <c r="D77" s="26"/>
      <c r="E77" s="26"/>
      <c r="F77" s="26"/>
    </row>
    <row r="78" spans="2:6" ht="12.9" customHeight="1" x14ac:dyDescent="0.25">
      <c r="B78" s="28" t="s">
        <v>122</v>
      </c>
      <c r="C78" s="29"/>
      <c r="D78" s="26"/>
      <c r="E78" s="26"/>
      <c r="F78" s="26"/>
    </row>
    <row r="79" spans="2:6" ht="12.9" customHeight="1" x14ac:dyDescent="0.2">
      <c r="B79" s="66"/>
      <c r="C79" s="66"/>
      <c r="D79" s="66"/>
      <c r="E79" s="66"/>
      <c r="F79" s="62"/>
    </row>
    <row r="80" spans="2:6" ht="12.9" customHeight="1" x14ac:dyDescent="0.2">
      <c r="B80" s="63"/>
      <c r="C80" s="63"/>
      <c r="D80" s="63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1319.520976</v>
      </c>
      <c r="F81" s="6">
        <f>E81/' 2017'!$O$1</f>
        <v>175.13052969672839</v>
      </c>
    </row>
    <row r="82" spans="2:6" ht="12.9" customHeight="1" x14ac:dyDescent="0.2">
      <c r="B82" s="5" t="s">
        <v>37</v>
      </c>
      <c r="C82" s="5"/>
      <c r="D82" s="5"/>
      <c r="E82" s="11">
        <f>+E51</f>
        <v>523.57634800000005</v>
      </c>
      <c r="F82" s="11">
        <f>E82/' 2017'!$O$1</f>
        <v>69.490523326033582</v>
      </c>
    </row>
    <row r="85" spans="2:6" ht="12.9" customHeight="1" x14ac:dyDescent="0.2">
      <c r="B85" s="34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"/>
  <sheetViews>
    <sheetView showGridLines="0" tabSelected="1" zoomScale="85" zoomScaleNormal="85" workbookViewId="0"/>
  </sheetViews>
  <sheetFormatPr defaultColWidth="9.28515625" defaultRowHeight="12.9" customHeight="1" x14ac:dyDescent="0.2"/>
  <cols>
    <col min="1" max="1" width="2.85546875" style="35" customWidth="1"/>
    <col min="2" max="2" width="30.140625" style="35" customWidth="1"/>
    <col min="3" max="14" width="16.140625" style="35" customWidth="1"/>
    <col min="15" max="15" width="19.42578125" style="35" customWidth="1"/>
    <col min="16" max="16" width="11.7109375" style="35" customWidth="1"/>
    <col min="17" max="16384" width="9.28515625" style="35"/>
  </cols>
  <sheetData>
    <row r="1" spans="2:15" ht="12.9" customHeight="1" x14ac:dyDescent="0.2">
      <c r="O1" s="61">
        <v>7.5345000000000004</v>
      </c>
    </row>
    <row r="2" spans="2:15" ht="12.9" customHeight="1" x14ac:dyDescent="0.3">
      <c r="B2" s="36" t="s">
        <v>118</v>
      </c>
    </row>
    <row r="3" spans="2:15" ht="12.9" customHeight="1" x14ac:dyDescent="0.25">
      <c r="B3" s="37" t="s">
        <v>61</v>
      </c>
    </row>
    <row r="5" spans="2:15" ht="12.9" customHeight="1" x14ac:dyDescent="0.2">
      <c r="B5" s="38"/>
      <c r="C5" s="38" t="s">
        <v>44</v>
      </c>
      <c r="D5" s="38" t="s">
        <v>45</v>
      </c>
      <c r="E5" s="38" t="s">
        <v>46</v>
      </c>
      <c r="F5" s="38" t="s">
        <v>47</v>
      </c>
      <c r="G5" s="38" t="s">
        <v>48</v>
      </c>
      <c r="H5" s="38" t="s">
        <v>49</v>
      </c>
      <c r="I5" s="38" t="s">
        <v>50</v>
      </c>
      <c r="J5" s="38" t="s">
        <v>51</v>
      </c>
      <c r="K5" s="38" t="s">
        <v>52</v>
      </c>
      <c r="L5" s="38" t="s">
        <v>53</v>
      </c>
      <c r="M5" s="38" t="s">
        <v>54</v>
      </c>
      <c r="N5" s="38" t="s">
        <v>69</v>
      </c>
    </row>
    <row r="6" spans="2:15" ht="12.9" customHeight="1" x14ac:dyDescent="0.2">
      <c r="B6" s="35" t="s">
        <v>36</v>
      </c>
      <c r="C6" s="39">
        <f>+'siječanj 2017'!E24+'siječanj 2017'!E73</f>
        <v>969531897</v>
      </c>
      <c r="D6" s="39">
        <f>+'veljača 2017 '!E24+'veljača 2017 '!E73</f>
        <v>1037926324</v>
      </c>
      <c r="E6" s="39">
        <f>+'ožujak 2017'!E24+'ožujak 2017'!E71</f>
        <v>1327244279</v>
      </c>
      <c r="F6" s="39">
        <f>+'travanj 2017 '!E24+'travanj 2017 '!E73</f>
        <v>1596858044</v>
      </c>
      <c r="G6" s="39">
        <f>+'svibanj 2017 '!E24+'svibanj 2017 '!E73</f>
        <v>1758302582</v>
      </c>
      <c r="H6" s="39">
        <f>+'lipanj 2017'!E24+'lipanj 2017'!E73</f>
        <v>2385575927</v>
      </c>
      <c r="I6" s="39">
        <f>+'srpanj 2017'!E24+'srpanj 2017'!E73</f>
        <v>3297079135</v>
      </c>
      <c r="J6" s="39">
        <f>+'kolovoz 2017'!E24+'kolovoz 2017'!E73</f>
        <v>3538818501</v>
      </c>
      <c r="K6" s="39">
        <f>+'rujan 2017'!E24+'rujan 2017'!E73</f>
        <v>1939379435</v>
      </c>
      <c r="L6" s="39">
        <f>+'listopad 2017'!E24+'listopad 2017'!E73</f>
        <v>1540007324</v>
      </c>
      <c r="M6" s="39">
        <f>+'studeni 2017 '!E24+'studeni 2017 '!E73</f>
        <v>1274822036</v>
      </c>
      <c r="N6" s="39">
        <f>+'prosinac 2017'!E24+'prosinac 2017'!E73</f>
        <v>1319520976</v>
      </c>
    </row>
    <row r="7" spans="2:15" ht="12.9" customHeight="1" x14ac:dyDescent="0.2">
      <c r="B7" s="35" t="s">
        <v>37</v>
      </c>
      <c r="C7" s="39">
        <f>+'siječanj 2017'!E50</f>
        <v>473833501</v>
      </c>
      <c r="D7" s="39">
        <f>+'veljača 2017 '!E50</f>
        <v>527519686</v>
      </c>
      <c r="E7" s="39">
        <f>+'ožujak 2017'!E50</f>
        <v>616002822</v>
      </c>
      <c r="F7" s="39">
        <f>+'travanj 2017 '!E50</f>
        <v>588010613</v>
      </c>
      <c r="G7" s="39">
        <f>+'svibanj 2017 '!E50</f>
        <v>630286548</v>
      </c>
      <c r="H7" s="39">
        <f>+'lipanj 2017'!E50</f>
        <v>718069690</v>
      </c>
      <c r="I7" s="39">
        <f>+'srpanj 2017'!E50</f>
        <v>982081078</v>
      </c>
      <c r="J7" s="39">
        <f>+'kolovoz 2017'!E50</f>
        <v>1169008844</v>
      </c>
      <c r="K7" s="39">
        <f>+'rujan 2017'!E50</f>
        <v>804133925</v>
      </c>
      <c r="L7" s="39">
        <f>+'listopad 2017'!E50</f>
        <v>645068692</v>
      </c>
      <c r="M7" s="39">
        <f>+'studeni 2017 '!E50</f>
        <v>557216569</v>
      </c>
      <c r="N7" s="39">
        <f>+'prosinac 2017'!E50</f>
        <v>523576348</v>
      </c>
    </row>
    <row r="8" spans="2:15" ht="12.9" customHeight="1" x14ac:dyDescent="0.2">
      <c r="B8" s="40" t="s">
        <v>33</v>
      </c>
      <c r="C8" s="41">
        <f t="shared" ref="C8" si="0">SUM(C6:C7)</f>
        <v>1443365398</v>
      </c>
      <c r="D8" s="41">
        <f t="shared" ref="D8:I8" si="1">SUM(D6:D7)</f>
        <v>1565446010</v>
      </c>
      <c r="E8" s="41">
        <f t="shared" si="1"/>
        <v>1943247101</v>
      </c>
      <c r="F8" s="41">
        <f t="shared" si="1"/>
        <v>2184868657</v>
      </c>
      <c r="G8" s="41">
        <f t="shared" si="1"/>
        <v>2388589130</v>
      </c>
      <c r="H8" s="41">
        <f t="shared" si="1"/>
        <v>3103645617</v>
      </c>
      <c r="I8" s="41">
        <f t="shared" si="1"/>
        <v>4279160213</v>
      </c>
      <c r="J8" s="41">
        <f>SUM(J6:J7)</f>
        <v>4707827345</v>
      </c>
      <c r="K8" s="41">
        <f>SUM(K6:K7)</f>
        <v>2743513360</v>
      </c>
      <c r="L8" s="41">
        <f>SUM(L6:L7)</f>
        <v>2185076016</v>
      </c>
      <c r="M8" s="41">
        <f>SUM(M6:M7)</f>
        <v>1832038605</v>
      </c>
      <c r="N8" s="41">
        <f>SUM(N6:N7)</f>
        <v>1843097324</v>
      </c>
    </row>
    <row r="9" spans="2:15" ht="12.9" customHeight="1" x14ac:dyDescent="0.2"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2:15" ht="12.9" customHeight="1" x14ac:dyDescent="0.2"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pans="2:15" ht="12.9" customHeight="1" x14ac:dyDescent="0.25">
      <c r="B11" s="37" t="s">
        <v>123</v>
      </c>
    </row>
    <row r="13" spans="2:15" ht="12.9" customHeight="1" x14ac:dyDescent="0.2">
      <c r="B13" s="38"/>
      <c r="C13" s="38" t="s">
        <v>44</v>
      </c>
      <c r="D13" s="38" t="s">
        <v>45</v>
      </c>
      <c r="E13" s="38" t="s">
        <v>46</v>
      </c>
      <c r="F13" s="38" t="s">
        <v>47</v>
      </c>
      <c r="G13" s="38" t="s">
        <v>48</v>
      </c>
      <c r="H13" s="38" t="s">
        <v>49</v>
      </c>
      <c r="I13" s="38" t="s">
        <v>50</v>
      </c>
      <c r="J13" s="38" t="s">
        <v>51</v>
      </c>
      <c r="K13" s="38" t="s">
        <v>52</v>
      </c>
      <c r="L13" s="38" t="s">
        <v>53</v>
      </c>
      <c r="M13" s="38" t="s">
        <v>54</v>
      </c>
      <c r="N13" s="38" t="s">
        <v>69</v>
      </c>
    </row>
    <row r="14" spans="2:15" ht="12.9" customHeight="1" x14ac:dyDescent="0.2">
      <c r="B14" s="35" t="s">
        <v>36</v>
      </c>
      <c r="C14" s="39">
        <f>C6/$O$1</f>
        <v>128678996.21739995</v>
      </c>
      <c r="D14" s="39">
        <f t="shared" ref="D14:N14" si="2">D6/$O$1</f>
        <v>137756496.64874908</v>
      </c>
      <c r="E14" s="39">
        <f t="shared" si="2"/>
        <v>176155588.16112548</v>
      </c>
      <c r="F14" s="39">
        <f t="shared" si="2"/>
        <v>211939484.2391665</v>
      </c>
      <c r="G14" s="39">
        <f t="shared" si="2"/>
        <v>233366856.7257283</v>
      </c>
      <c r="H14" s="39">
        <f t="shared" si="2"/>
        <v>316620336.71776491</v>
      </c>
      <c r="I14" s="39">
        <f t="shared" si="2"/>
        <v>437597602.36246598</v>
      </c>
      <c r="J14" s="39">
        <f t="shared" si="2"/>
        <v>469681929.92235714</v>
      </c>
      <c r="K14" s="39">
        <f t="shared" si="2"/>
        <v>257399885.19477069</v>
      </c>
      <c r="L14" s="39">
        <f t="shared" si="2"/>
        <v>204394097.02037293</v>
      </c>
      <c r="M14" s="39">
        <f t="shared" si="2"/>
        <v>169197960.84677151</v>
      </c>
      <c r="N14" s="39">
        <f t="shared" si="2"/>
        <v>175130529.69672838</v>
      </c>
    </row>
    <row r="15" spans="2:15" ht="12.9" customHeight="1" x14ac:dyDescent="0.2">
      <c r="B15" s="35" t="s">
        <v>37</v>
      </c>
      <c r="C15" s="39">
        <f t="shared" ref="C15:N16" si="3">C7/$O$1</f>
        <v>62888512.973654516</v>
      </c>
      <c r="D15" s="39">
        <f t="shared" si="3"/>
        <v>70013894.219921693</v>
      </c>
      <c r="E15" s="39">
        <f t="shared" si="3"/>
        <v>81757624.527174994</v>
      </c>
      <c r="F15" s="39">
        <f t="shared" si="3"/>
        <v>78042419.934965819</v>
      </c>
      <c r="G15" s="39">
        <f t="shared" si="3"/>
        <v>83653400.756520003</v>
      </c>
      <c r="H15" s="39">
        <f t="shared" si="3"/>
        <v>95304225.89421992</v>
      </c>
      <c r="I15" s="39">
        <f t="shared" si="3"/>
        <v>130344558.76302342</v>
      </c>
      <c r="J15" s="39">
        <f t="shared" si="3"/>
        <v>155154136.83721545</v>
      </c>
      <c r="K15" s="39">
        <f t="shared" si="3"/>
        <v>106726912.86747627</v>
      </c>
      <c r="L15" s="39">
        <f t="shared" si="3"/>
        <v>85615328.422589421</v>
      </c>
      <c r="M15" s="39">
        <f t="shared" si="3"/>
        <v>73955347.932842255</v>
      </c>
      <c r="N15" s="39">
        <f t="shared" si="3"/>
        <v>69490523.326033577</v>
      </c>
    </row>
    <row r="16" spans="2:15" ht="12.9" customHeight="1" x14ac:dyDescent="0.2">
      <c r="B16" s="40" t="s">
        <v>33</v>
      </c>
      <c r="C16" s="41">
        <f t="shared" si="3"/>
        <v>191567509.19105446</v>
      </c>
      <c r="D16" s="41">
        <f t="shared" si="3"/>
        <v>207770390.86867076</v>
      </c>
      <c r="E16" s="41">
        <f t="shared" si="3"/>
        <v>257913212.68830046</v>
      </c>
      <c r="F16" s="41">
        <f t="shared" si="3"/>
        <v>289981904.17413229</v>
      </c>
      <c r="G16" s="41">
        <f t="shared" si="3"/>
        <v>317020257.48224831</v>
      </c>
      <c r="H16" s="41">
        <f t="shared" si="3"/>
        <v>411924562.61198485</v>
      </c>
      <c r="I16" s="41">
        <f t="shared" si="3"/>
        <v>567942161.12548935</v>
      </c>
      <c r="J16" s="41">
        <f t="shared" si="3"/>
        <v>624836066.75957263</v>
      </c>
      <c r="K16" s="41">
        <f t="shared" si="3"/>
        <v>364126798.06224698</v>
      </c>
      <c r="L16" s="41">
        <f t="shared" si="3"/>
        <v>290009425.44296235</v>
      </c>
      <c r="M16" s="41">
        <f t="shared" si="3"/>
        <v>243153308.77961376</v>
      </c>
      <c r="N16" s="41">
        <f t="shared" si="3"/>
        <v>244621053.02276194</v>
      </c>
    </row>
    <row r="17" spans="2:16" ht="12.9" customHeight="1" x14ac:dyDescent="0.2"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</row>
    <row r="18" spans="2:16" ht="12.9" customHeight="1" x14ac:dyDescent="0.2"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spans="2:16" ht="12.9" customHeight="1" x14ac:dyDescent="0.25">
      <c r="B19" s="44" t="s">
        <v>62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</row>
    <row r="20" spans="2:16" ht="12.9" customHeight="1" x14ac:dyDescent="0.25">
      <c r="B20" s="37" t="s">
        <v>63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2:16" ht="12.9" customHeight="1" x14ac:dyDescent="0.2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</row>
    <row r="22" spans="2:16" ht="10.199999999999999" x14ac:dyDescent="0.2">
      <c r="B22" s="45" t="s">
        <v>56</v>
      </c>
      <c r="C22" s="38" t="s">
        <v>44</v>
      </c>
      <c r="D22" s="38" t="s">
        <v>45</v>
      </c>
      <c r="E22" s="38" t="s">
        <v>46</v>
      </c>
      <c r="F22" s="38" t="s">
        <v>47</v>
      </c>
      <c r="G22" s="38" t="s">
        <v>48</v>
      </c>
      <c r="H22" s="38" t="s">
        <v>49</v>
      </c>
      <c r="I22" s="38" t="s">
        <v>50</v>
      </c>
      <c r="J22" s="38" t="s">
        <v>51</v>
      </c>
      <c r="K22" s="38" t="s">
        <v>52</v>
      </c>
      <c r="L22" s="38" t="s">
        <v>53</v>
      </c>
      <c r="M22" s="38" t="s">
        <v>54</v>
      </c>
      <c r="N22" s="38" t="s">
        <v>69</v>
      </c>
      <c r="O22" s="46" t="s">
        <v>32</v>
      </c>
      <c r="P22" s="38" t="s">
        <v>55</v>
      </c>
    </row>
    <row r="23" spans="2:16" ht="12.9" customHeight="1" x14ac:dyDescent="0.2">
      <c r="B23" s="47" t="s">
        <v>17</v>
      </c>
      <c r="C23" s="39">
        <f>+'siječanj 2017'!E6+'siječanj 2017'!E32</f>
        <v>9183580</v>
      </c>
      <c r="D23" s="39">
        <f>+'veljača 2017 '!E32+'veljača 2017 '!E6</f>
        <v>8248906</v>
      </c>
      <c r="E23" s="39">
        <f>+'ožujak 2017'!E6+'ožujak 2017'!E32</f>
        <v>4729571</v>
      </c>
      <c r="F23" s="39">
        <f>+'travanj 2017 '!E6+'travanj 2017 '!E32</f>
        <v>5939920</v>
      </c>
      <c r="G23" s="39">
        <f>+'svibanj 2017 '!E6+'svibanj 2017 '!E32</f>
        <v>9662960</v>
      </c>
      <c r="H23" s="39">
        <f>+'lipanj 2017'!E6+'lipanj 2017'!E32</f>
        <v>17966143</v>
      </c>
      <c r="I23" s="39">
        <f>+'srpanj 2017'!E6+'srpanj 2017'!E32</f>
        <v>28240972</v>
      </c>
      <c r="J23" s="39">
        <f>+'kolovoz 2017'!E6+'kolovoz 2017'!E32</f>
        <v>21430771</v>
      </c>
      <c r="K23" s="39">
        <f>+'rujan 2017'!E6+'rujan 2017'!E32</f>
        <v>14633766</v>
      </c>
      <c r="L23" s="39">
        <f>+'listopad 2017'!E6+'listopad 2017'!E32</f>
        <v>9221865</v>
      </c>
      <c r="M23" s="39">
        <f>+'studeni 2017 '!E6+'studeni 2017 '!E32</f>
        <v>5450050</v>
      </c>
      <c r="N23" s="39">
        <f>+'prosinac 2017'!E6+'prosinac 2017'!E32</f>
        <v>5190888</v>
      </c>
      <c r="O23" s="39">
        <f>SUM(C23:N23)</f>
        <v>139899392</v>
      </c>
      <c r="P23" s="48">
        <f>+O23/O41</f>
        <v>4.6293835774298183E-3</v>
      </c>
    </row>
    <row r="24" spans="2:16" ht="12.9" customHeight="1" x14ac:dyDescent="0.2">
      <c r="B24" s="47" t="s">
        <v>18</v>
      </c>
      <c r="C24" s="39">
        <f>+'siječanj 2017'!E7+'siječanj 2017'!E33</f>
        <v>5490547</v>
      </c>
      <c r="D24" s="39">
        <f>+'veljača 2017 '!E7+'veljača 2017 '!E33</f>
        <v>5933197</v>
      </c>
      <c r="E24" s="39">
        <f>+'ožujak 2017'!E7+'ožujak 2017'!E33</f>
        <v>6405348</v>
      </c>
      <c r="F24" s="39">
        <f>+'travanj 2017 '!E7+'travanj 2017 '!E33</f>
        <v>6635786</v>
      </c>
      <c r="G24" s="39">
        <f>+'svibanj 2017 '!E7+'svibanj 2017 '!E33</f>
        <v>6230859</v>
      </c>
      <c r="H24" s="39">
        <f>+'lipanj 2017'!E7+'lipanj 2017'!E33</f>
        <v>10836302</v>
      </c>
      <c r="I24" s="39">
        <f>+'srpanj 2017'!E7+'srpanj 2017'!E33</f>
        <v>19156641</v>
      </c>
      <c r="J24" s="39">
        <f>+'kolovoz 2017'!E7+'kolovoz 2017'!E33</f>
        <v>16361785</v>
      </c>
      <c r="K24" s="39">
        <f>+'rujan 2017'!E7+'rujan 2017'!E33</f>
        <v>13696304</v>
      </c>
      <c r="L24" s="39">
        <f>+'listopad 2017'!E7+'listopad 2017'!E33</f>
        <v>6494558</v>
      </c>
      <c r="M24" s="39">
        <f>+'studeni 2017 '!E7+'studeni 2017 '!E33</f>
        <v>6316983</v>
      </c>
      <c r="N24" s="39">
        <f>+'prosinac 2017'!E7+'prosinac 2017'!E33</f>
        <v>4734161</v>
      </c>
      <c r="O24" s="39">
        <f t="shared" ref="O24:O40" si="4">SUM(C24:N24)</f>
        <v>108292471</v>
      </c>
      <c r="P24" s="48">
        <f>+O24/O41</f>
        <v>3.5834851005406431E-3</v>
      </c>
    </row>
    <row r="25" spans="2:16" ht="12.9" customHeight="1" x14ac:dyDescent="0.2">
      <c r="B25" s="47" t="s">
        <v>19</v>
      </c>
      <c r="C25" s="39">
        <f>+'siječanj 2017'!E8+'siječanj 2017'!E34</f>
        <v>578509</v>
      </c>
      <c r="D25" s="39">
        <f>+'veljača 2017 '!E8+'veljača 2017 '!E34</f>
        <v>638407</v>
      </c>
      <c r="E25" s="39">
        <f>+'ožujak 2017'!E8+'ožujak 2017'!E34</f>
        <v>824075</v>
      </c>
      <c r="F25" s="39">
        <f>+'travanj 2017 '!E8+'travanj 2017 '!E34</f>
        <v>1540775</v>
      </c>
      <c r="G25" s="39">
        <f>+'svibanj 2017 '!E8+'svibanj 2017 '!E34</f>
        <v>2225547</v>
      </c>
      <c r="H25" s="39">
        <f>+'lipanj 2017'!E8+'lipanj 2017'!E34</f>
        <v>9631418</v>
      </c>
      <c r="I25" s="39">
        <f>+'srpanj 2017'!E8+'srpanj 2017'!E34</f>
        <v>20080186</v>
      </c>
      <c r="J25" s="39">
        <f>+'kolovoz 2017'!E8+'kolovoz 2017'!E34</f>
        <v>15866359</v>
      </c>
      <c r="K25" s="39">
        <f>+'rujan 2017'!E8+'rujan 2017'!E34</f>
        <v>8407011</v>
      </c>
      <c r="L25" s="39">
        <f>+'listopad 2017'!E8+'listopad 2017'!E34</f>
        <v>1936080</v>
      </c>
      <c r="M25" s="39">
        <f>+'studeni 2017 '!E8+'studeni 2017 '!E34</f>
        <v>2449025</v>
      </c>
      <c r="N25" s="39">
        <f>+'prosinac 2017'!E8+'prosinac 2017'!E34</f>
        <v>2695193</v>
      </c>
      <c r="O25" s="39">
        <f t="shared" si="4"/>
        <v>66872585</v>
      </c>
      <c r="P25" s="48">
        <f>+O25/O41</f>
        <v>2.2128677069538629E-3</v>
      </c>
    </row>
    <row r="26" spans="2:16" ht="12.9" customHeight="1" x14ac:dyDescent="0.2">
      <c r="B26" s="47" t="s">
        <v>20</v>
      </c>
      <c r="C26" s="39">
        <f>+'siječanj 2017'!E9+'siječanj 2017'!E35</f>
        <v>3373768</v>
      </c>
      <c r="D26" s="39">
        <f>+'veljača 2017 '!E9+'veljača 2017 '!E35</f>
        <v>3648160</v>
      </c>
      <c r="E26" s="39">
        <f>+'ožujak 2017'!E9+'ožujak 2017'!E35</f>
        <v>3949453</v>
      </c>
      <c r="F26" s="39">
        <f>+'travanj 2017 '!E9+'travanj 2017 '!E35</f>
        <v>3379412</v>
      </c>
      <c r="G26" s="39">
        <f>+'svibanj 2017 '!E9+'svibanj 2017 '!E35</f>
        <v>4568517</v>
      </c>
      <c r="H26" s="39">
        <f>+'lipanj 2017'!E9+'lipanj 2017'!E35</f>
        <v>5435405</v>
      </c>
      <c r="I26" s="39">
        <f>+'srpanj 2017'!E9+'srpanj 2017'!E35</f>
        <v>14185237</v>
      </c>
      <c r="J26" s="39">
        <f>+'kolovoz 2017'!E9+'kolovoz 2017'!E35</f>
        <v>7505671</v>
      </c>
      <c r="K26" s="39">
        <f>+'rujan 2017'!E9+'rujan 2017'!E35</f>
        <v>5392488</v>
      </c>
      <c r="L26" s="39">
        <f>+'listopad 2017'!E9+'listopad 2017'!E35</f>
        <v>5195634</v>
      </c>
      <c r="M26" s="39">
        <f>+'studeni 2017 '!E9+'studeni 2017 '!E35</f>
        <v>5332853</v>
      </c>
      <c r="N26" s="39">
        <f>+'prosinac 2017'!E9+'prosinac 2017'!E35</f>
        <v>4558131</v>
      </c>
      <c r="O26" s="39">
        <f t="shared" si="4"/>
        <v>66524729</v>
      </c>
      <c r="P26" s="48">
        <f>+O26/O41</f>
        <v>2.2013568716979784E-3</v>
      </c>
    </row>
    <row r="27" spans="2:16" ht="12.9" customHeight="1" x14ac:dyDescent="0.2">
      <c r="B27" s="47" t="s">
        <v>21</v>
      </c>
      <c r="C27" s="39">
        <f>+'siječanj 2017'!E10+'siječanj 2017'!E36</f>
        <v>4433523</v>
      </c>
      <c r="D27" s="39">
        <f>+'veljača 2017 '!E10+'veljača 2017 '!E36</f>
        <v>4725535</v>
      </c>
      <c r="E27" s="39">
        <f>+'ožujak 2017'!E10+'ožujak 2017'!E36</f>
        <v>5332156</v>
      </c>
      <c r="F27" s="39">
        <f>+'travanj 2017 '!E10+'travanj 2017 '!E36</f>
        <v>5381971</v>
      </c>
      <c r="G27" s="39">
        <f>+'svibanj 2017 '!E10+'svibanj 2017 '!E36</f>
        <v>5797838</v>
      </c>
      <c r="H27" s="39">
        <f>+'lipanj 2017'!E10+'lipanj 2017'!E36</f>
        <v>8156164</v>
      </c>
      <c r="I27" s="39">
        <f>+'srpanj 2017'!E10+'srpanj 2017'!E36</f>
        <v>14581420</v>
      </c>
      <c r="J27" s="39">
        <f>+'kolovoz 2017'!E10+'kolovoz 2017'!E36+'kolovoz 2017'!E62</f>
        <v>5262511</v>
      </c>
      <c r="K27" s="39">
        <f>+'rujan 2017'!E10+'rujan 2017'!E36</f>
        <v>7316718</v>
      </c>
      <c r="L27" s="39">
        <f>+'listopad 2017'!E10+'listopad 2017'!E36</f>
        <v>6600310</v>
      </c>
      <c r="M27" s="39">
        <f>+'studeni 2017 '!E10+'studeni 2017 '!E36</f>
        <v>5426659</v>
      </c>
      <c r="N27" s="39">
        <f>+'prosinac 2017'!E10+'prosinac 2017'!E36</f>
        <v>5026082</v>
      </c>
      <c r="O27" s="39">
        <f t="shared" si="4"/>
        <v>78040887</v>
      </c>
      <c r="P27" s="48">
        <f>+O27/O41</f>
        <v>2.5824358167750735E-3</v>
      </c>
    </row>
    <row r="28" spans="2:16" ht="12.9" customHeight="1" x14ac:dyDescent="0.2">
      <c r="B28" s="47" t="s">
        <v>22</v>
      </c>
      <c r="C28" s="39">
        <f>+'siječanj 2017'!E11+'siječanj 2017'!E37</f>
        <v>571527</v>
      </c>
      <c r="D28" s="39">
        <f>+'veljača 2017 '!E11+'veljača 2017 '!E37</f>
        <v>445606</v>
      </c>
      <c r="E28" s="39">
        <f>+'ožujak 2017'!E11+'ožujak 2017'!E37</f>
        <v>905563</v>
      </c>
      <c r="F28" s="39">
        <f>+'travanj 2017 '!E11+'travanj 2017 '!E37</f>
        <v>1108201</v>
      </c>
      <c r="G28" s="39">
        <f>+'svibanj 2017 '!E11+'svibanj 2017 '!E37</f>
        <v>2130599</v>
      </c>
      <c r="H28" s="39">
        <f>+'lipanj 2017'!E11+'lipanj 2017'!E37</f>
        <v>2813073</v>
      </c>
      <c r="I28" s="39">
        <f>+'srpanj 2017'!E11+'srpanj 2017'!E37</f>
        <v>2363922</v>
      </c>
      <c r="J28" s="39">
        <f>+'kolovoz 2017'!E11+'kolovoz 2017'!E37</f>
        <v>3371861</v>
      </c>
      <c r="K28" s="39">
        <f>+'rujan 2017'!E11+'rujan 2017'!E37+'rujan 2017'!E63</f>
        <v>3223907</v>
      </c>
      <c r="L28" s="39">
        <f>+'listopad 2017'!E11+'listopad 2017'!E37</f>
        <v>2667651</v>
      </c>
      <c r="M28" s="39">
        <f>+'studeni 2017 '!E11+'studeni 2017 '!E37</f>
        <v>1328379</v>
      </c>
      <c r="N28" s="39">
        <f>+'prosinac 2017'!E11+'prosinac 2017'!E37</f>
        <v>827587</v>
      </c>
      <c r="O28" s="39">
        <f t="shared" si="4"/>
        <v>21757876</v>
      </c>
      <c r="P28" s="48">
        <f>+O28/O41</f>
        <v>7.1998564392727578E-4</v>
      </c>
    </row>
    <row r="29" spans="2:16" ht="12.9" customHeight="1" x14ac:dyDescent="0.2">
      <c r="B29" s="47" t="s">
        <v>23</v>
      </c>
      <c r="C29" s="39">
        <f>+'siječanj 2017'!E12+'siječanj 2017'!E38</f>
        <v>2083131</v>
      </c>
      <c r="D29" s="39">
        <f>+'veljača 2017 '!E12+'veljača 2017 '!E38</f>
        <v>844063</v>
      </c>
      <c r="E29" s="39">
        <f>+'ožujak 2017'!E12+'ožujak 2017'!E38</f>
        <v>849276</v>
      </c>
      <c r="F29" s="39">
        <f>+'travanj 2017 '!E12+'travanj 2017 '!E38</f>
        <v>1665598</v>
      </c>
      <c r="G29" s="39">
        <f>+'svibanj 2017 '!E12+'svibanj 2017 '!E38</f>
        <v>1467067</v>
      </c>
      <c r="H29" s="39">
        <f>+'lipanj 2017'!E12+'lipanj 2017'!E38</f>
        <v>2814376</v>
      </c>
      <c r="I29" s="39">
        <f>+'srpanj 2017'!E12+'srpanj 2017'!E38</f>
        <v>6547204</v>
      </c>
      <c r="J29" s="39">
        <f>+'kolovoz 2017'!E12+'kolovoz 2017'!E38</f>
        <v>3961587</v>
      </c>
      <c r="K29" s="39">
        <f>+'rujan 2017'!E12+'rujan 2017'!E38</f>
        <v>2879166</v>
      </c>
      <c r="L29" s="39">
        <f>+'listopad 2017'!E12+'listopad 2017'!E38</f>
        <v>1589086</v>
      </c>
      <c r="M29" s="39">
        <f>+'studeni 2017 '!E12+'studeni 2017 '!E38</f>
        <v>1021381</v>
      </c>
      <c r="N29" s="39">
        <f>+'prosinac 2017'!E12+'prosinac 2017'!E38</f>
        <v>1996518</v>
      </c>
      <c r="O29" s="39">
        <f t="shared" si="4"/>
        <v>27718453</v>
      </c>
      <c r="P29" s="48">
        <f>+O29/O41</f>
        <v>9.1722593840836905E-4</v>
      </c>
    </row>
    <row r="30" spans="2:16" ht="12.9" customHeight="1" x14ac:dyDescent="0.2">
      <c r="B30" s="49" t="s">
        <v>39</v>
      </c>
      <c r="C30" s="39">
        <f>+'siječanj 2017'!E13+'siječanj 2017'!E39</f>
        <v>12124</v>
      </c>
      <c r="D30" s="39">
        <f>+'veljača 2017 '!E13+'veljača 2017 '!E39</f>
        <v>21317</v>
      </c>
      <c r="E30" s="39">
        <f>+'ožujak 2017'!E13+'ožujak 2017'!E39</f>
        <v>11228</v>
      </c>
      <c r="F30" s="39">
        <f>+'travanj 2017 '!E13+'travanj 2017 '!E39</f>
        <v>27095</v>
      </c>
      <c r="G30" s="39">
        <f>+'svibanj 2017 '!E13+'svibanj 2017 '!E39</f>
        <v>15463</v>
      </c>
      <c r="H30" s="39">
        <f>+'lipanj 2017'!E13+'lipanj 2017'!E39</f>
        <v>26955</v>
      </c>
      <c r="I30" s="39">
        <f>+'srpanj 2017'!E13+'srpanj 2017'!E39</f>
        <v>43799</v>
      </c>
      <c r="J30" s="39">
        <f>+'kolovoz 2017'!E13+'kolovoz 2017'!E39</f>
        <v>46295</v>
      </c>
      <c r="K30" s="39">
        <f>+'rujan 2017'!E13+'rujan 2017'!E39</f>
        <v>51068</v>
      </c>
      <c r="L30" s="39">
        <f>+'listopad 2017'!E13+'listopad 2017'!E39</f>
        <v>53550</v>
      </c>
      <c r="M30" s="39">
        <f>+'studeni 2017 '!E13+'studeni 2017 '!E39</f>
        <v>84697</v>
      </c>
      <c r="N30" s="39">
        <f>+'prosinac 2017'!E13+'prosinac 2017'!E39</f>
        <v>11944</v>
      </c>
      <c r="O30" s="39">
        <f t="shared" si="4"/>
        <v>405535</v>
      </c>
      <c r="P30" s="48">
        <f>+O30/O41</f>
        <v>1.3419479829283326E-5</v>
      </c>
    </row>
    <row r="31" spans="2:16" ht="12.9" customHeight="1" x14ac:dyDescent="0.2">
      <c r="B31" s="47" t="s">
        <v>24</v>
      </c>
      <c r="C31" s="39">
        <f>+'siječanj 2017'!E14+'siječanj 2017'!E40</f>
        <v>2102264</v>
      </c>
      <c r="D31" s="39">
        <f>+'veljača 2017 '!E14+'veljača 2017 '!E40</f>
        <v>2337316</v>
      </c>
      <c r="E31" s="39">
        <f>+'ožujak 2017'!E14+'ožujak 2017'!E40</f>
        <v>4541068</v>
      </c>
      <c r="F31" s="39">
        <f>+'travanj 2017 '!E14+'travanj 2017 '!E40</f>
        <v>4995588</v>
      </c>
      <c r="G31" s="39">
        <f>+'svibanj 2017 '!E14+'svibanj 2017 '!E40</f>
        <v>2841472</v>
      </c>
      <c r="H31" s="39">
        <f>+'lipanj 2017'!E14+'lipanj 2017'!E40</f>
        <v>5405007</v>
      </c>
      <c r="I31" s="39">
        <f>+'srpanj 2017'!E14+'srpanj 2017'!E40</f>
        <v>15793044</v>
      </c>
      <c r="J31" s="39">
        <f>+'kolovoz 2017'!E14+'kolovoz 2017'!E40</f>
        <v>8247984</v>
      </c>
      <c r="K31" s="39">
        <f>+'rujan 2017'!E14+'rujan 2017'!E40</f>
        <v>4327312</v>
      </c>
      <c r="L31" s="39">
        <f>+'listopad 2017'!E14+'listopad 2017'!E40</f>
        <v>3301909</v>
      </c>
      <c r="M31" s="39">
        <f>+'studeni 2017 '!E14+'studeni 2017 '!E40</f>
        <v>1913542</v>
      </c>
      <c r="N31" s="39">
        <f>+'prosinac 2017'!E14+'prosinac 2017'!E40</f>
        <v>2835591</v>
      </c>
      <c r="O31" s="39">
        <f t="shared" si="4"/>
        <v>58642097</v>
      </c>
      <c r="P31" s="48">
        <f>+O31/O41</f>
        <v>1.9405142289528063E-3</v>
      </c>
    </row>
    <row r="32" spans="2:16" ht="12.9" customHeight="1" x14ac:dyDescent="0.2">
      <c r="B32" s="47" t="s">
        <v>25</v>
      </c>
      <c r="C32" s="39">
        <f>+'siječanj 2017'!E15+'siječanj 2017'!E41</f>
        <v>49161490</v>
      </c>
      <c r="D32" s="39">
        <f>+'veljača 2017 '!E15+'veljača 2017 '!E41</f>
        <v>40822424</v>
      </c>
      <c r="E32" s="39">
        <f>+'ožujak 2017'!E15+'ožujak 2017'!E41</f>
        <v>56373340</v>
      </c>
      <c r="F32" s="39">
        <f>+'travanj 2017 '!E15+'travanj 2017 '!E41</f>
        <v>78554818</v>
      </c>
      <c r="G32" s="39">
        <f>+'svibanj 2017 '!E15+'svibanj 2017 '!E41</f>
        <v>76413947</v>
      </c>
      <c r="H32" s="39">
        <f>+'lipanj 2017'!E15+'lipanj 2017'!E41</f>
        <v>77238520</v>
      </c>
      <c r="I32" s="39">
        <f>+'srpanj 2017'!E15+'srpanj 2017'!E41</f>
        <v>137506270</v>
      </c>
      <c r="J32" s="39">
        <f>+'kolovoz 2017'!E15+'kolovoz 2017'!E41</f>
        <v>110918209</v>
      </c>
      <c r="K32" s="39">
        <f>+'rujan 2017'!E15+'rujan 2017'!E41</f>
        <v>66976964</v>
      </c>
      <c r="L32" s="39">
        <f>+'listopad 2017'!E15+'listopad 2017'!E41</f>
        <v>67952836</v>
      </c>
      <c r="M32" s="39">
        <f>+'studeni 2017 '!E15+'studeni 2017 '!E41</f>
        <v>57998619</v>
      </c>
      <c r="N32" s="39">
        <f>+'prosinac 2017'!E15+'prosinac 2017'!E41</f>
        <v>73606075</v>
      </c>
      <c r="O32" s="39">
        <f t="shared" si="4"/>
        <v>893523512</v>
      </c>
      <c r="P32" s="48">
        <f>+O32/O41</f>
        <v>2.9567412791187932E-2</v>
      </c>
    </row>
    <row r="33" spans="1:16" ht="12.9" customHeight="1" x14ac:dyDescent="0.2">
      <c r="B33" s="47" t="s">
        <v>26</v>
      </c>
      <c r="C33" s="39">
        <f>+'siječanj 2017'!E16+'siječanj 2017'!E42</f>
        <v>12196839</v>
      </c>
      <c r="D33" s="39">
        <f>+'veljača 2017 '!E16+'veljača 2017 '!E42</f>
        <v>13843944</v>
      </c>
      <c r="E33" s="39">
        <f>+'ožujak 2017'!E16+'ožujak 2017'!E42</f>
        <v>12357688</v>
      </c>
      <c r="F33" s="39">
        <f>+'travanj 2017 '!E16+'travanj 2017 '!E42</f>
        <v>18718771</v>
      </c>
      <c r="G33" s="39">
        <f>+'svibanj 2017 '!E16+'svibanj 2017 '!E42</f>
        <v>26577039</v>
      </c>
      <c r="H33" s="39">
        <f>+'lipanj 2017'!E16+'lipanj 2017'!E42+'lipanj 2017'!E67</f>
        <v>34149091</v>
      </c>
      <c r="I33" s="39">
        <f>+'srpanj 2017'!E16+'srpanj 2017'!E42</f>
        <v>37230633</v>
      </c>
      <c r="J33" s="39">
        <f>+'kolovoz 2017'!E16+'kolovoz 2017'!E42</f>
        <v>43539449</v>
      </c>
      <c r="K33" s="39">
        <f>+'rujan 2017'!E16+'rujan 2017'!E42</f>
        <v>36887425</v>
      </c>
      <c r="L33" s="39">
        <f>+'listopad 2017'!E16+'listopad 2017'!E42</f>
        <v>25128551</v>
      </c>
      <c r="M33" s="39">
        <f>+'studeni 2017 '!E16+'studeni 2017 '!E42</f>
        <v>15638017</v>
      </c>
      <c r="N33" s="39">
        <f>+'prosinac 2017'!E16+'prosinac 2017'!E42</f>
        <v>15689369</v>
      </c>
      <c r="O33" s="39">
        <f t="shared" si="4"/>
        <v>291956816</v>
      </c>
      <c r="P33" s="48">
        <f>+O33/O41</f>
        <v>9.6610862276592241E-3</v>
      </c>
    </row>
    <row r="34" spans="1:16" ht="12.9" customHeight="1" x14ac:dyDescent="0.2">
      <c r="B34" s="47" t="s">
        <v>27</v>
      </c>
      <c r="C34" s="39">
        <f>+'siječanj 2017'!E17+'siječanj 2017'!E43</f>
        <v>114431424</v>
      </c>
      <c r="D34" s="39">
        <f>+'veljača 2017 '!E17+'veljača 2017 '!E43</f>
        <v>133395444</v>
      </c>
      <c r="E34" s="39">
        <f>+'ožujak 2017'!E17+'ožujak 2017'!E43</f>
        <v>147809023</v>
      </c>
      <c r="F34" s="39">
        <f>+'travanj 2017 '!E17+'travanj 2017 '!E43</f>
        <v>142351199</v>
      </c>
      <c r="G34" s="39">
        <f>+'svibanj 2017 '!E17+'svibanj 2017 '!E43</f>
        <v>149689135</v>
      </c>
      <c r="H34" s="39">
        <f>+'lipanj 2017'!E17+'lipanj 2017'!E43+'lipanj 2017'!E68</f>
        <v>170178974</v>
      </c>
      <c r="I34" s="39">
        <f>+'srpanj 2017'!E17+'srpanj 2017'!E43+'srpanj 2017'!E68</f>
        <v>195088388</v>
      </c>
      <c r="J34" s="39">
        <f>+'kolovoz 2017'!E17+'kolovoz 2017'!E43+'kolovoz 2017'!E68</f>
        <v>179729439</v>
      </c>
      <c r="K34" s="39">
        <f>+'rujan 2017'!E17+'rujan 2017'!E43</f>
        <v>151793154</v>
      </c>
      <c r="L34" s="39">
        <f>+'listopad 2017'!E17+'listopad 2017'!E43</f>
        <v>145135868</v>
      </c>
      <c r="M34" s="39">
        <f>+'studeni 2017 '!E17+'studeni 2017 '!E43</f>
        <v>127643835</v>
      </c>
      <c r="N34" s="39">
        <f>+'prosinac 2017'!E17+'prosinac 2017'!E43</f>
        <v>119873796</v>
      </c>
      <c r="O34" s="39">
        <f t="shared" si="4"/>
        <v>1777119679</v>
      </c>
      <c r="P34" s="48">
        <f>+O34/O41</f>
        <v>5.8806321739339293E-2</v>
      </c>
    </row>
    <row r="35" spans="1:16" ht="12.9" customHeight="1" x14ac:dyDescent="0.2">
      <c r="B35" s="47" t="s">
        <v>28</v>
      </c>
      <c r="C35" s="39">
        <f>+'siječanj 2017'!E18+'siječanj 2017'!E44</f>
        <v>240111</v>
      </c>
      <c r="D35" s="39">
        <f>+'veljača 2017 '!E18+'veljača 2017 '!E44</f>
        <v>241149</v>
      </c>
      <c r="E35" s="39">
        <f>+'ožujak 2017'!E18+'ožujak 2017'!E44</f>
        <v>278501</v>
      </c>
      <c r="F35" s="39">
        <f>+'travanj 2017 '!E18+'travanj 2017 '!E44</f>
        <v>254154</v>
      </c>
      <c r="G35" s="39">
        <f>+'svibanj 2017 '!E18+'svibanj 2017 '!E44</f>
        <v>273453</v>
      </c>
      <c r="H35" s="39">
        <f>+'lipanj 2017'!E18+'lipanj 2017'!E44</f>
        <v>277705</v>
      </c>
      <c r="I35" s="39">
        <f>+'srpanj 2017'!E18+'srpanj 2017'!E44</f>
        <v>317760</v>
      </c>
      <c r="J35" s="39">
        <f>+'kolovoz 2017'!E44+'kolovoz 2017'!E18</f>
        <v>347596</v>
      </c>
      <c r="K35" s="39">
        <f>+'rujan 2017'!E18+'rujan 2017'!E44</f>
        <v>281988</v>
      </c>
      <c r="L35" s="39">
        <f>+'listopad 2017'!E18+'listopad 2017'!E44</f>
        <v>377349</v>
      </c>
      <c r="M35" s="39">
        <f>+'studeni 2017 '!E18+'studeni 2017 '!E44</f>
        <v>305555</v>
      </c>
      <c r="N35" s="39">
        <f>+'prosinac 2017'!E18+'prosinac 2017'!E44</f>
        <v>335134</v>
      </c>
      <c r="O35" s="39">
        <f t="shared" si="4"/>
        <v>3530455</v>
      </c>
      <c r="P35" s="48">
        <f>+O35/O41</f>
        <v>1.1682559991293592E-4</v>
      </c>
    </row>
    <row r="36" spans="1:16" ht="12.9" customHeight="1" x14ac:dyDescent="0.2">
      <c r="B36" s="49" t="s">
        <v>41</v>
      </c>
      <c r="C36" s="39">
        <f>+'siječanj 2017'!E19+'siječanj 2017'!E45</f>
        <v>11971</v>
      </c>
      <c r="D36" s="39">
        <f>+'veljača 2017 '!E19+'veljača 2017 '!E45</f>
        <v>6433</v>
      </c>
      <c r="E36" s="39">
        <f>+'ožujak 2017'!E19+'ožujak 2017'!E45</f>
        <v>5508</v>
      </c>
      <c r="F36" s="39">
        <f>+'travanj 2017 '!E19+'travanj 2017 '!E45</f>
        <v>13037</v>
      </c>
      <c r="G36" s="39">
        <f>+'svibanj 2017 '!E19+'svibanj 2017 '!E45</f>
        <v>20542</v>
      </c>
      <c r="H36" s="39">
        <f>+'lipanj 2017'!E19+'lipanj 2017'!E45</f>
        <v>38218</v>
      </c>
      <c r="I36" s="39">
        <f>+'srpanj 2017'!E19+'srpanj 2017'!E45</f>
        <v>65434</v>
      </c>
      <c r="J36" s="39">
        <f>+'kolovoz 2017'!E19+'kolovoz 2017'!E45</f>
        <v>110799</v>
      </c>
      <c r="K36" s="39">
        <f>+'rujan 2017'!E19+'rujan 2017'!E45</f>
        <v>38748</v>
      </c>
      <c r="L36" s="39">
        <f>+'listopad 2017'!E19+'listopad 2017'!E45</f>
        <v>15256</v>
      </c>
      <c r="M36" s="39">
        <f>+'studeni 2017 '!E19+'studeni 2017 '!E45</f>
        <v>16326</v>
      </c>
      <c r="N36" s="39">
        <f>+'prosinac 2017'!E19+'prosinac 2017'!E45</f>
        <v>24845</v>
      </c>
      <c r="O36" s="39">
        <f t="shared" si="4"/>
        <v>367117</v>
      </c>
      <c r="P36" s="48">
        <f>+O36/O41</f>
        <v>1.214819726160999E-5</v>
      </c>
    </row>
    <row r="37" spans="1:16" ht="12.9" customHeight="1" x14ac:dyDescent="0.2">
      <c r="A37" s="42"/>
      <c r="B37" s="49" t="s">
        <v>43</v>
      </c>
      <c r="C37" s="39">
        <f>+'siječanj 2017'!E20+'siječanj 2017'!E46</f>
        <v>12212</v>
      </c>
      <c r="D37" s="39">
        <f>+'veljača 2017 '!E20+'veljača 2017 '!E46</f>
        <v>4538</v>
      </c>
      <c r="E37" s="39">
        <f>+'ožujak 2017'!E20+'ožujak 2017'!E46</f>
        <v>8913</v>
      </c>
      <c r="F37" s="39">
        <f>+'travanj 2017 '!E20+'travanj 2017 '!E46</f>
        <v>2560</v>
      </c>
      <c r="G37" s="39">
        <f>+'svibanj 2017 '!E20+'svibanj 2017 '!E46</f>
        <v>19556</v>
      </c>
      <c r="H37" s="39">
        <f>+'lipanj 2017'!E20+'lipanj 2017'!E46</f>
        <v>12005</v>
      </c>
      <c r="I37" s="39">
        <f>+'srpanj 2017'!E20+'srpanj 2017'!E46</f>
        <v>29851</v>
      </c>
      <c r="J37" s="39">
        <f>+'kolovoz 2017'!E20+'kolovoz 2017'!E46</f>
        <v>13550</v>
      </c>
      <c r="K37" s="39">
        <f>+'rujan 2017'!E20+'rujan 2017'!E46</f>
        <v>17961</v>
      </c>
      <c r="L37" s="39">
        <f>+'listopad 2017'!E20+'listopad 2017'!E46</f>
        <v>10457</v>
      </c>
      <c r="M37" s="39">
        <f>+'studeni 2017 '!E20+'studeni 2017 '!E46</f>
        <v>15308</v>
      </c>
      <c r="N37" s="39">
        <f>+'prosinac 2017'!E20+'prosinac 2017'!E46</f>
        <v>15911</v>
      </c>
      <c r="O37" s="39">
        <f t="shared" si="4"/>
        <v>162822</v>
      </c>
      <c r="P37" s="48">
        <f>+O37/O41</f>
        <v>5.3879111414885764E-6</v>
      </c>
    </row>
    <row r="38" spans="1:16" ht="12.9" customHeight="1" x14ac:dyDescent="0.2">
      <c r="B38" s="47" t="s">
        <v>29</v>
      </c>
      <c r="C38" s="39">
        <f>+'siječanj 2017'!E21+'siječanj 2017'!E47</f>
        <v>15075580</v>
      </c>
      <c r="D38" s="39">
        <f>+'veljača 2017 '!E21+'veljača 2017 '!E47</f>
        <v>13412305</v>
      </c>
      <c r="E38" s="39">
        <f>+'ožujak 2017'!E21+'ožujak 2017'!E47</f>
        <v>12763496</v>
      </c>
      <c r="F38" s="39">
        <f>+'travanj 2017 '!E21+'travanj 2017 '!E47</f>
        <v>18069463</v>
      </c>
      <c r="G38" s="39">
        <f>+'svibanj 2017 '!E21+'svibanj 2017 '!E47</f>
        <v>19035010</v>
      </c>
      <c r="H38" s="39">
        <f>+'lipanj 2017'!E21+'lipanj 2017'!E47</f>
        <v>22457904</v>
      </c>
      <c r="I38" s="39">
        <f>+'srpanj 2017'!E21+'srpanj 2017'!E47</f>
        <v>31614854</v>
      </c>
      <c r="J38" s="39">
        <f>+'kolovoz 2017'!E21+'kolovoz 2017'!E47</f>
        <v>33204233</v>
      </c>
      <c r="K38" s="39">
        <f>+'rujan 2017'!E21+'rujan 2017'!E47</f>
        <v>21312167</v>
      </c>
      <c r="L38" s="39">
        <f>+'listopad 2017'!E21+'listopad 2017'!E47</f>
        <v>19476014</v>
      </c>
      <c r="M38" s="39">
        <f>+'studeni 2017 '!E21+'studeni 2017 '!E47</f>
        <v>15749684</v>
      </c>
      <c r="N38" s="39">
        <f>+'prosinac 2017'!E21+'prosinac 2017'!E47</f>
        <v>17223332</v>
      </c>
      <c r="O38" s="39">
        <f t="shared" si="4"/>
        <v>239394042</v>
      </c>
      <c r="P38" s="48">
        <f>+O38/O41</f>
        <v>7.9217416939835177E-3</v>
      </c>
    </row>
    <row r="39" spans="1:16" ht="12.9" customHeight="1" x14ac:dyDescent="0.2">
      <c r="B39" s="47" t="s">
        <v>30</v>
      </c>
      <c r="C39" s="39">
        <f>+'siječanj 2017'!E22+'siječanj 2017'!E48+'siječanj 2017'!E71</f>
        <v>1221670216</v>
      </c>
      <c r="D39" s="39">
        <f>+'veljača 2017 '!E22+'veljača 2017 '!E48+'veljača 2017 '!E71</f>
        <v>1334828799</v>
      </c>
      <c r="E39" s="39">
        <f>+'ožujak 2017'!E22+'ožujak 2017'!E48+'ožujak 2017'!E71</f>
        <v>1683869085</v>
      </c>
      <c r="F39" s="39">
        <f>+'travanj 2017 '!E22+'travanj 2017 '!E48+'travanj 2017 '!E71</f>
        <v>1894192254</v>
      </c>
      <c r="G39" s="39">
        <f>+'svibanj 2017 '!E22+'svibanj 2017 '!E48+'svibanj 2017 '!E71</f>
        <v>2077027919</v>
      </c>
      <c r="H39" s="39">
        <f>+'lipanj 2017'!E22+'lipanj 2017'!E48+'lipanj 2017'!E71</f>
        <v>2725192252</v>
      </c>
      <c r="I39" s="39">
        <f>+'srpanj 2017'!E22+'srpanj 2017'!E48+'srpanj 2017'!E71</f>
        <v>3729075721</v>
      </c>
      <c r="J39" s="39">
        <f>+'kolovoz 2017'!E22+'kolovoz 2017'!E48+'kolovoz 2017'!E71</f>
        <v>4226705691</v>
      </c>
      <c r="K39" s="39">
        <f>+'rujan 2017'!E22+'rujan 2017'!E48+'rujan 2017'!E71</f>
        <v>2393692207</v>
      </c>
      <c r="L39" s="39">
        <f>+'listopad 2017'!E22+'listopad 2017'!E48+'listopad 2017'!E71</f>
        <v>1886100218</v>
      </c>
      <c r="M39" s="39">
        <f>+'studeni 2017 '!E22+'studeni 2017 '!E48+'studeni 2017 '!E71</f>
        <v>1582041474</v>
      </c>
      <c r="N39" s="39">
        <f>+'prosinac 2017'!E22+'prosinac 2017'!E48+'prosinac 2017'!E71</f>
        <v>1586207479</v>
      </c>
      <c r="O39" s="39">
        <f t="shared" si="4"/>
        <v>26340603315</v>
      </c>
      <c r="P39" s="48">
        <f>+O39/O41</f>
        <v>0.87163178240298878</v>
      </c>
    </row>
    <row r="40" spans="1:16" ht="12.9" customHeight="1" x14ac:dyDescent="0.2">
      <c r="B40" s="47" t="s">
        <v>31</v>
      </c>
      <c r="C40" s="39">
        <f>+'siječanj 2017'!E23+'siječanj 2017'!E49</f>
        <v>2736582</v>
      </c>
      <c r="D40" s="39">
        <f>+'veljača 2017 '!E23+'veljača 2017 '!E49</f>
        <v>2048467</v>
      </c>
      <c r="E40" s="39">
        <f>+'ožujak 2017'!E23+'ožujak 2017'!E49</f>
        <v>2233809</v>
      </c>
      <c r="F40" s="39">
        <f>+'travanj 2017 '!E23+'travanj 2017 '!E49</f>
        <v>2038055</v>
      </c>
      <c r="G40" s="39">
        <f>+'svibanj 2017 '!E23+'svibanj 2017 '!E49</f>
        <v>4592207</v>
      </c>
      <c r="H40" s="39">
        <f>+'lipanj 2017'!E23+'lipanj 2017'!E49</f>
        <v>11016105</v>
      </c>
      <c r="I40" s="39">
        <f>+'srpanj 2017'!E23+'srpanj 2017'!E49</f>
        <v>27238877</v>
      </c>
      <c r="J40" s="39">
        <f>+'kolovoz 2017'!E49+'kolovoz 2017'!E23</f>
        <v>31203555</v>
      </c>
      <c r="K40" s="39">
        <f>+'rujan 2017'!E23+'rujan 2017'!E49</f>
        <v>12585006</v>
      </c>
      <c r="L40" s="39">
        <f>+'listopad 2017'!E49+'listopad 2017'!E23</f>
        <v>3818824</v>
      </c>
      <c r="M40" s="39">
        <f>+'studeni 2017 '!E49+'studeni 2017 '!E23</f>
        <v>3306218</v>
      </c>
      <c r="N40" s="39">
        <f>+'prosinac 2017'!E23+'prosinac 2017'!E49</f>
        <v>2245288</v>
      </c>
      <c r="O40" s="39">
        <f t="shared" si="4"/>
        <v>105062993</v>
      </c>
      <c r="P40" s="48">
        <f>+O40/O41</f>
        <v>3.4766190720101481E-3</v>
      </c>
    </row>
    <row r="41" spans="1:16" ht="12.9" customHeight="1" x14ac:dyDescent="0.2">
      <c r="B41" s="40" t="s">
        <v>33</v>
      </c>
      <c r="C41" s="41">
        <f t="shared" ref="C41" si="5">SUM(C23:C40)</f>
        <v>1443365398</v>
      </c>
      <c r="D41" s="41">
        <f t="shared" ref="D41:I41" si="6">SUM(D23:D40)</f>
        <v>1565446010</v>
      </c>
      <c r="E41" s="41">
        <f t="shared" si="6"/>
        <v>1943247101</v>
      </c>
      <c r="F41" s="41">
        <f t="shared" si="6"/>
        <v>2184868657</v>
      </c>
      <c r="G41" s="41">
        <f t="shared" si="6"/>
        <v>2388589130</v>
      </c>
      <c r="H41" s="41">
        <f t="shared" si="6"/>
        <v>3103645617</v>
      </c>
      <c r="I41" s="41">
        <f t="shared" si="6"/>
        <v>4279160213</v>
      </c>
      <c r="J41" s="41">
        <f>SUM(J23:J40)</f>
        <v>4707827345</v>
      </c>
      <c r="K41" s="41">
        <f>SUM(K23:K40)</f>
        <v>2743513360</v>
      </c>
      <c r="L41" s="41">
        <f>SUM(L23:L40)</f>
        <v>2185076016</v>
      </c>
      <c r="M41" s="41">
        <f>SUM(M23:M40)</f>
        <v>1832038605</v>
      </c>
      <c r="N41" s="41">
        <f>SUM(N23:N40)</f>
        <v>1843097324</v>
      </c>
      <c r="O41" s="41">
        <f t="shared" ref="O41:P41" si="7">SUM(O23:O40)</f>
        <v>30219874776</v>
      </c>
      <c r="P41" s="50">
        <f t="shared" si="7"/>
        <v>1</v>
      </c>
    </row>
    <row r="42" spans="1:16" ht="12.9" customHeight="1" x14ac:dyDescent="0.2"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</row>
    <row r="43" spans="1:16" ht="12.9" customHeight="1" x14ac:dyDescent="0.2"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</row>
    <row r="44" spans="1:16" ht="12.9" customHeight="1" x14ac:dyDescent="0.25">
      <c r="B44" s="37" t="s">
        <v>119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</row>
    <row r="45" spans="1:16" ht="12.9" customHeight="1" x14ac:dyDescent="0.2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pans="1:16" ht="12.9" customHeight="1" x14ac:dyDescent="0.2">
      <c r="B46" s="45" t="s">
        <v>56</v>
      </c>
      <c r="C46" s="38" t="s">
        <v>44</v>
      </c>
      <c r="D46" s="38" t="s">
        <v>45</v>
      </c>
      <c r="E46" s="38" t="s">
        <v>46</v>
      </c>
      <c r="F46" s="38" t="s">
        <v>47</v>
      </c>
      <c r="G46" s="38" t="s">
        <v>48</v>
      </c>
      <c r="H46" s="38" t="s">
        <v>49</v>
      </c>
      <c r="I46" s="38" t="s">
        <v>50</v>
      </c>
      <c r="J46" s="38" t="s">
        <v>51</v>
      </c>
      <c r="K46" s="38" t="s">
        <v>52</v>
      </c>
      <c r="L46" s="38" t="s">
        <v>53</v>
      </c>
      <c r="M46" s="38" t="s">
        <v>54</v>
      </c>
      <c r="N46" s="38" t="s">
        <v>69</v>
      </c>
      <c r="O46" s="46" t="s">
        <v>32</v>
      </c>
      <c r="P46" s="38" t="s">
        <v>55</v>
      </c>
    </row>
    <row r="47" spans="1:16" ht="12.9" customHeight="1" x14ac:dyDescent="0.2">
      <c r="B47" s="47" t="s">
        <v>17</v>
      </c>
      <c r="C47" s="39">
        <f>C23/$O$1</f>
        <v>1218870.5289003914</v>
      </c>
      <c r="D47" s="39">
        <f t="shared" ref="D47:O47" si="8">D23/$O$1</f>
        <v>1094817.9706682593</v>
      </c>
      <c r="E47" s="39">
        <f t="shared" si="8"/>
        <v>627721.94571637129</v>
      </c>
      <c r="F47" s="39">
        <f t="shared" si="8"/>
        <v>788362.86415820557</v>
      </c>
      <c r="G47" s="39">
        <f t="shared" si="8"/>
        <v>1282495.188798195</v>
      </c>
      <c r="H47" s="39">
        <f t="shared" si="8"/>
        <v>2384516.9553387747</v>
      </c>
      <c r="I47" s="39">
        <f t="shared" si="8"/>
        <v>3748221.1161988187</v>
      </c>
      <c r="J47" s="39">
        <f t="shared" si="8"/>
        <v>2844352.113610724</v>
      </c>
      <c r="K47" s="39">
        <f t="shared" si="8"/>
        <v>1942234.5212024685</v>
      </c>
      <c r="L47" s="39">
        <f t="shared" si="8"/>
        <v>1223951.8216205454</v>
      </c>
      <c r="M47" s="39">
        <f t="shared" si="8"/>
        <v>723345.94200013264</v>
      </c>
      <c r="N47" s="39">
        <f t="shared" si="8"/>
        <v>688949.23352578131</v>
      </c>
      <c r="O47" s="39">
        <f t="shared" si="8"/>
        <v>18567840.201738667</v>
      </c>
      <c r="P47" s="48">
        <f>+O47/O65</f>
        <v>4.6293835774298174E-3</v>
      </c>
    </row>
    <row r="48" spans="1:16" ht="12.9" customHeight="1" x14ac:dyDescent="0.2">
      <c r="B48" s="47" t="s">
        <v>18</v>
      </c>
      <c r="C48" s="39">
        <f t="shared" ref="C48:O48" si="9">C24/$O$1</f>
        <v>728720.81757249974</v>
      </c>
      <c r="D48" s="39">
        <f t="shared" si="9"/>
        <v>787470.56871723407</v>
      </c>
      <c r="E48" s="39">
        <f t="shared" si="9"/>
        <v>850135.77543300809</v>
      </c>
      <c r="F48" s="39">
        <f t="shared" si="9"/>
        <v>880720.15395845775</v>
      </c>
      <c r="G48" s="39">
        <f t="shared" si="9"/>
        <v>826977.10531554848</v>
      </c>
      <c r="H48" s="39">
        <f t="shared" si="9"/>
        <v>1438224.4342690289</v>
      </c>
      <c r="I48" s="39">
        <f t="shared" si="9"/>
        <v>2542523.1933107702</v>
      </c>
      <c r="J48" s="39">
        <f t="shared" si="9"/>
        <v>2171582.0558763021</v>
      </c>
      <c r="K48" s="39">
        <f t="shared" si="9"/>
        <v>1817811.9317804764</v>
      </c>
      <c r="L48" s="39">
        <f t="shared" si="9"/>
        <v>861975.97717167693</v>
      </c>
      <c r="M48" s="39">
        <f t="shared" si="9"/>
        <v>838407.72446744971</v>
      </c>
      <c r="N48" s="39">
        <f t="shared" si="9"/>
        <v>628331.14340699441</v>
      </c>
      <c r="O48" s="39">
        <f t="shared" si="9"/>
        <v>14372880.881279446</v>
      </c>
      <c r="P48" s="48">
        <f>+O48/O65</f>
        <v>3.5834851005406426E-3</v>
      </c>
    </row>
    <row r="49" spans="2:16" ht="12.9" customHeight="1" x14ac:dyDescent="0.2">
      <c r="B49" s="47" t="s">
        <v>19</v>
      </c>
      <c r="C49" s="39">
        <f t="shared" ref="C49:O49" si="10">C25/$O$1</f>
        <v>76781.339173136905</v>
      </c>
      <c r="D49" s="39">
        <f t="shared" si="10"/>
        <v>84731.169951556163</v>
      </c>
      <c r="E49" s="39">
        <f t="shared" si="10"/>
        <v>109373.54834428296</v>
      </c>
      <c r="F49" s="39">
        <f t="shared" si="10"/>
        <v>204495.98513504546</v>
      </c>
      <c r="G49" s="39">
        <f t="shared" si="10"/>
        <v>295380.84809874574</v>
      </c>
      <c r="H49" s="39">
        <f t="shared" si="10"/>
        <v>1278308.8459751809</v>
      </c>
      <c r="I49" s="39">
        <f t="shared" si="10"/>
        <v>2665098.6794080562</v>
      </c>
      <c r="J49" s="39">
        <f t="shared" si="10"/>
        <v>2105827.7257946776</v>
      </c>
      <c r="K49" s="39">
        <f t="shared" si="10"/>
        <v>1115802.1102926538</v>
      </c>
      <c r="L49" s="39">
        <f t="shared" si="10"/>
        <v>256961.9749153892</v>
      </c>
      <c r="M49" s="39">
        <f t="shared" si="10"/>
        <v>325041.47587762953</v>
      </c>
      <c r="N49" s="39">
        <f t="shared" si="10"/>
        <v>357713.58417944121</v>
      </c>
      <c r="O49" s="39">
        <f t="shared" si="10"/>
        <v>8875517.2871457953</v>
      </c>
      <c r="P49" s="48">
        <f>+O49/O65</f>
        <v>2.2128677069538629E-3</v>
      </c>
    </row>
    <row r="50" spans="2:16" ht="12.9" customHeight="1" x14ac:dyDescent="0.2">
      <c r="B50" s="47" t="s">
        <v>20</v>
      </c>
      <c r="C50" s="39">
        <f t="shared" ref="C50:O50" si="11">C26/$O$1</f>
        <v>447775.96389939607</v>
      </c>
      <c r="D50" s="39">
        <f t="shared" si="11"/>
        <v>484194.04074590217</v>
      </c>
      <c r="E50" s="39">
        <f t="shared" si="11"/>
        <v>524182.49386157008</v>
      </c>
      <c r="F50" s="39">
        <f t="shared" si="11"/>
        <v>448525.05143008824</v>
      </c>
      <c r="G50" s="39">
        <f t="shared" si="11"/>
        <v>606346.40652996209</v>
      </c>
      <c r="H50" s="39">
        <f t="shared" si="11"/>
        <v>721402.21647090046</v>
      </c>
      <c r="I50" s="39">
        <f t="shared" si="11"/>
        <v>1882704.4926670648</v>
      </c>
      <c r="J50" s="39">
        <f t="shared" si="11"/>
        <v>996173.73415621463</v>
      </c>
      <c r="K50" s="39">
        <f t="shared" si="11"/>
        <v>715706.15170217003</v>
      </c>
      <c r="L50" s="39">
        <f t="shared" si="11"/>
        <v>689579.13597451721</v>
      </c>
      <c r="M50" s="39">
        <f t="shared" si="11"/>
        <v>707791.2270223638</v>
      </c>
      <c r="N50" s="39">
        <f t="shared" si="11"/>
        <v>604967.94744176778</v>
      </c>
      <c r="O50" s="39">
        <f t="shared" si="11"/>
        <v>8829348.8619019166</v>
      </c>
      <c r="P50" s="48">
        <f>+O50/O65</f>
        <v>2.2013568716979779E-3</v>
      </c>
    </row>
    <row r="51" spans="2:16" ht="12.9" customHeight="1" x14ac:dyDescent="0.2">
      <c r="B51" s="47" t="s">
        <v>21</v>
      </c>
      <c r="C51" s="39">
        <f t="shared" ref="C51:O51" si="12">C27/$O$1</f>
        <v>588429.62373083807</v>
      </c>
      <c r="D51" s="39">
        <f t="shared" si="12"/>
        <v>627186.27646160987</v>
      </c>
      <c r="E51" s="39">
        <f t="shared" si="12"/>
        <v>707698.71922489873</v>
      </c>
      <c r="F51" s="39">
        <f t="shared" si="12"/>
        <v>714310.30592607334</v>
      </c>
      <c r="G51" s="39">
        <f t="shared" si="12"/>
        <v>769505.34209303861</v>
      </c>
      <c r="H51" s="39">
        <f t="shared" si="12"/>
        <v>1082508.9919702699</v>
      </c>
      <c r="I51" s="39">
        <f t="shared" si="12"/>
        <v>1935287.0130731966</v>
      </c>
      <c r="J51" s="39">
        <f t="shared" si="12"/>
        <v>698455.23923286214</v>
      </c>
      <c r="K51" s="39">
        <f t="shared" si="12"/>
        <v>971095.36133784591</v>
      </c>
      <c r="L51" s="39">
        <f t="shared" si="12"/>
        <v>876011.67960714048</v>
      </c>
      <c r="M51" s="39">
        <f t="shared" si="12"/>
        <v>720241.42278850614</v>
      </c>
      <c r="N51" s="39">
        <f t="shared" si="12"/>
        <v>667075.71836220054</v>
      </c>
      <c r="O51" s="39">
        <f t="shared" si="12"/>
        <v>10357805.693808481</v>
      </c>
      <c r="P51" s="48">
        <f>+O51/O65</f>
        <v>2.5824358167750735E-3</v>
      </c>
    </row>
    <row r="52" spans="2:16" ht="12.9" customHeight="1" x14ac:dyDescent="0.2">
      <c r="B52" s="47" t="s">
        <v>22</v>
      </c>
      <c r="C52" s="39">
        <f t="shared" ref="C52:O52" si="13">C28/$O$1</f>
        <v>75854.668524785986</v>
      </c>
      <c r="D52" s="39">
        <f t="shared" si="13"/>
        <v>59142.079766407856</v>
      </c>
      <c r="E52" s="39">
        <f t="shared" si="13"/>
        <v>120188.864556374</v>
      </c>
      <c r="F52" s="39">
        <f t="shared" si="13"/>
        <v>147083.549007897</v>
      </c>
      <c r="G52" s="39">
        <f t="shared" si="13"/>
        <v>282779.08288539381</v>
      </c>
      <c r="H52" s="39">
        <f t="shared" si="13"/>
        <v>373358.94883535733</v>
      </c>
      <c r="I52" s="39">
        <f t="shared" si="13"/>
        <v>313746.36671311961</v>
      </c>
      <c r="J52" s="39">
        <f t="shared" si="13"/>
        <v>447522.86150374939</v>
      </c>
      <c r="K52" s="39">
        <f t="shared" si="13"/>
        <v>427885.99110757181</v>
      </c>
      <c r="L52" s="39">
        <f t="shared" si="13"/>
        <v>354058.13259008556</v>
      </c>
      <c r="M52" s="39">
        <f t="shared" si="13"/>
        <v>176306.19151901253</v>
      </c>
      <c r="N52" s="39">
        <f t="shared" si="13"/>
        <v>109839.67084743513</v>
      </c>
      <c r="O52" s="39">
        <f t="shared" si="13"/>
        <v>2887766.4078571899</v>
      </c>
      <c r="P52" s="48">
        <f>+O52/O65</f>
        <v>7.1998564392727578E-4</v>
      </c>
    </row>
    <row r="53" spans="2:16" ht="12.9" customHeight="1" x14ac:dyDescent="0.2">
      <c r="B53" s="47" t="s">
        <v>23</v>
      </c>
      <c r="C53" s="39">
        <f t="shared" ref="C53:O53" si="14">C29/$O$1</f>
        <v>276478.99661556835</v>
      </c>
      <c r="D53" s="39">
        <f t="shared" si="14"/>
        <v>112026.4118388745</v>
      </c>
      <c r="E53" s="39">
        <f t="shared" si="14"/>
        <v>112718.29583913994</v>
      </c>
      <c r="F53" s="39">
        <f t="shared" si="14"/>
        <v>221062.84424978431</v>
      </c>
      <c r="G53" s="39">
        <f t="shared" si="14"/>
        <v>194713.25237242019</v>
      </c>
      <c r="H53" s="39">
        <f t="shared" si="14"/>
        <v>373531.88665472157</v>
      </c>
      <c r="I53" s="39">
        <f t="shared" si="14"/>
        <v>868963.30214347329</v>
      </c>
      <c r="J53" s="39">
        <f t="shared" si="14"/>
        <v>525792.9524188732</v>
      </c>
      <c r="K53" s="39">
        <f t="shared" si="14"/>
        <v>382130.99741190521</v>
      </c>
      <c r="L53" s="39">
        <f t="shared" si="14"/>
        <v>210907.95673236446</v>
      </c>
      <c r="M53" s="39">
        <f t="shared" si="14"/>
        <v>135560.55478133916</v>
      </c>
      <c r="N53" s="39">
        <f t="shared" si="14"/>
        <v>264983.47601035237</v>
      </c>
      <c r="O53" s="39">
        <f t="shared" si="14"/>
        <v>3678870.9270688165</v>
      </c>
      <c r="P53" s="48">
        <f>+O53/O65</f>
        <v>9.1722593840836894E-4</v>
      </c>
    </row>
    <row r="54" spans="2:16" ht="12.9" customHeight="1" x14ac:dyDescent="0.2">
      <c r="B54" s="49" t="s">
        <v>39</v>
      </c>
      <c r="C54" s="39">
        <f t="shared" ref="C54:O54" si="15">C30/$O$1</f>
        <v>1609.1313292189261</v>
      </c>
      <c r="D54" s="39">
        <f t="shared" si="15"/>
        <v>2829.2521069745835</v>
      </c>
      <c r="E54" s="39">
        <f t="shared" si="15"/>
        <v>1490.2116928794212</v>
      </c>
      <c r="F54" s="39">
        <f t="shared" si="15"/>
        <v>3596.1244939942926</v>
      </c>
      <c r="G54" s="39">
        <f t="shared" si="15"/>
        <v>2052.2927865153624</v>
      </c>
      <c r="H54" s="39">
        <f t="shared" si="15"/>
        <v>3577.5433008162449</v>
      </c>
      <c r="I54" s="39">
        <f t="shared" si="15"/>
        <v>5813.1262857522061</v>
      </c>
      <c r="J54" s="39">
        <f t="shared" si="15"/>
        <v>6144.4024155551124</v>
      </c>
      <c r="K54" s="39">
        <f t="shared" si="15"/>
        <v>6777.8883801181228</v>
      </c>
      <c r="L54" s="39">
        <f t="shared" si="15"/>
        <v>7107.3063906032248</v>
      </c>
      <c r="M54" s="39">
        <f t="shared" si="15"/>
        <v>11241.223704293583</v>
      </c>
      <c r="N54" s="39">
        <f t="shared" si="15"/>
        <v>1585.2412237042936</v>
      </c>
      <c r="O54" s="39">
        <f t="shared" si="15"/>
        <v>53823.744110425374</v>
      </c>
      <c r="P54" s="48">
        <f>+O54/O65</f>
        <v>1.3419479829283326E-5</v>
      </c>
    </row>
    <row r="55" spans="2:16" ht="12.9" customHeight="1" x14ac:dyDescent="0.2">
      <c r="B55" s="47" t="s">
        <v>24</v>
      </c>
      <c r="C55" s="39">
        <f t="shared" ref="C55:O55" si="16">C31/$O$1</f>
        <v>279018.38210896542</v>
      </c>
      <c r="D55" s="39">
        <f t="shared" si="16"/>
        <v>310215.14367244008</v>
      </c>
      <c r="E55" s="39">
        <f t="shared" si="16"/>
        <v>602703.29816178908</v>
      </c>
      <c r="F55" s="39">
        <f t="shared" si="16"/>
        <v>663028.4690424049</v>
      </c>
      <c r="G55" s="39">
        <f t="shared" si="16"/>
        <v>377128.14387152431</v>
      </c>
      <c r="H55" s="39">
        <f t="shared" si="16"/>
        <v>717367.70854071272</v>
      </c>
      <c r="I55" s="39">
        <f t="shared" si="16"/>
        <v>2096097.1530957595</v>
      </c>
      <c r="J55" s="39">
        <f t="shared" si="16"/>
        <v>1094695.6002389011</v>
      </c>
      <c r="K55" s="39">
        <f t="shared" si="16"/>
        <v>574333.00152631232</v>
      </c>
      <c r="L55" s="39">
        <f t="shared" si="16"/>
        <v>438238.63560952945</v>
      </c>
      <c r="M55" s="39">
        <f t="shared" si="16"/>
        <v>253970.66825934037</v>
      </c>
      <c r="N55" s="39">
        <f t="shared" si="16"/>
        <v>376347.60103523789</v>
      </c>
      <c r="O55" s="39">
        <f t="shared" si="16"/>
        <v>7783143.8051629169</v>
      </c>
      <c r="P55" s="48">
        <f>+O55/O65</f>
        <v>1.9405142289528063E-3</v>
      </c>
    </row>
    <row r="56" spans="2:16" ht="12.9" customHeight="1" x14ac:dyDescent="0.2">
      <c r="B56" s="47" t="s">
        <v>25</v>
      </c>
      <c r="C56" s="39">
        <f t="shared" ref="C56:O56" si="17">C32/$O$1</f>
        <v>6524851.0186475543</v>
      </c>
      <c r="D56" s="39">
        <f t="shared" si="17"/>
        <v>5418066.7595726326</v>
      </c>
      <c r="E56" s="39">
        <f t="shared" si="17"/>
        <v>7482028.0045125755</v>
      </c>
      <c r="F56" s="39">
        <f t="shared" si="17"/>
        <v>10426016.059459817</v>
      </c>
      <c r="G56" s="39">
        <f t="shared" si="17"/>
        <v>10141873.647886388</v>
      </c>
      <c r="H56" s="39">
        <f t="shared" si="17"/>
        <v>10251313.292189263</v>
      </c>
      <c r="I56" s="39">
        <f t="shared" si="17"/>
        <v>18250218.329019841</v>
      </c>
      <c r="J56" s="39">
        <f t="shared" si="17"/>
        <v>14721376.202800451</v>
      </c>
      <c r="K56" s="39">
        <f t="shared" si="17"/>
        <v>8889370.761165306</v>
      </c>
      <c r="L56" s="39">
        <f t="shared" si="17"/>
        <v>9018891.2336585037</v>
      </c>
      <c r="M56" s="39">
        <f t="shared" si="17"/>
        <v>7697739.5978498897</v>
      </c>
      <c r="N56" s="39">
        <f t="shared" si="17"/>
        <v>9769204.9903775956</v>
      </c>
      <c r="O56" s="39">
        <f t="shared" si="17"/>
        <v>118590949.89713982</v>
      </c>
      <c r="P56" s="48">
        <f>+O56/O65</f>
        <v>2.9567412791187932E-2</v>
      </c>
    </row>
    <row r="57" spans="2:16" ht="12.9" customHeight="1" x14ac:dyDescent="0.2">
      <c r="B57" s="47" t="s">
        <v>26</v>
      </c>
      <c r="C57" s="39">
        <f t="shared" ref="C57:O57" si="18">C33/$O$1</f>
        <v>1618798.7258610392</v>
      </c>
      <c r="D57" s="39">
        <f t="shared" si="18"/>
        <v>1837407.1272148117</v>
      </c>
      <c r="E57" s="39">
        <f t="shared" si="18"/>
        <v>1640147.0568717234</v>
      </c>
      <c r="F57" s="39">
        <f t="shared" si="18"/>
        <v>2484407.8571902579</v>
      </c>
      <c r="G57" s="39">
        <f t="shared" si="18"/>
        <v>3527379.2554250448</v>
      </c>
      <c r="H57" s="39">
        <f t="shared" si="18"/>
        <v>4532363.2623266308</v>
      </c>
      <c r="I57" s="39">
        <f t="shared" si="18"/>
        <v>4941354.1708142543</v>
      </c>
      <c r="J57" s="39">
        <f t="shared" si="18"/>
        <v>5778677.9481053818</v>
      </c>
      <c r="K57" s="39">
        <f t="shared" si="18"/>
        <v>4895802.6411838876</v>
      </c>
      <c r="L57" s="39">
        <f t="shared" si="18"/>
        <v>3335131.86011016</v>
      </c>
      <c r="M57" s="39">
        <f t="shared" si="18"/>
        <v>2075521.5342756652</v>
      </c>
      <c r="N57" s="39">
        <f t="shared" si="18"/>
        <v>2082337.1159333731</v>
      </c>
      <c r="O57" s="39">
        <f t="shared" si="18"/>
        <v>38749328.555312231</v>
      </c>
      <c r="P57" s="48">
        <f>+O57/O65</f>
        <v>9.6610862276592258E-3</v>
      </c>
    </row>
    <row r="58" spans="2:16" ht="12.9" customHeight="1" x14ac:dyDescent="0.2">
      <c r="B58" s="47" t="s">
        <v>27</v>
      </c>
      <c r="C58" s="39">
        <f t="shared" ref="C58:O58" si="19">C34/$O$1</f>
        <v>15187659.96416484</v>
      </c>
      <c r="D58" s="39">
        <f t="shared" si="19"/>
        <v>17704617.957395978</v>
      </c>
      <c r="E58" s="39">
        <f t="shared" si="19"/>
        <v>19617628.641582053</v>
      </c>
      <c r="F58" s="39">
        <f t="shared" si="19"/>
        <v>18893250.912469305</v>
      </c>
      <c r="G58" s="39">
        <f t="shared" si="19"/>
        <v>19867162.386356093</v>
      </c>
      <c r="H58" s="39">
        <f t="shared" si="19"/>
        <v>22586631.362399627</v>
      </c>
      <c r="I58" s="39">
        <f t="shared" si="19"/>
        <v>25892678.744442232</v>
      </c>
      <c r="J58" s="39">
        <f t="shared" si="19"/>
        <v>23854195.898865219</v>
      </c>
      <c r="K58" s="39">
        <f t="shared" si="19"/>
        <v>20146413.696993828</v>
      </c>
      <c r="L58" s="39">
        <f t="shared" si="19"/>
        <v>19262840.002654456</v>
      </c>
      <c r="M58" s="39">
        <f t="shared" si="19"/>
        <v>16941248.25801314</v>
      </c>
      <c r="N58" s="39">
        <f t="shared" si="19"/>
        <v>15909986.860441966</v>
      </c>
      <c r="O58" s="39">
        <f t="shared" si="19"/>
        <v>235864314.68577874</v>
      </c>
      <c r="P58" s="48">
        <f>+O58/O65</f>
        <v>5.8806321739339293E-2</v>
      </c>
    </row>
    <row r="59" spans="2:16" ht="12.9" customHeight="1" x14ac:dyDescent="0.2">
      <c r="B59" s="47" t="s">
        <v>28</v>
      </c>
      <c r="C59" s="39">
        <f t="shared" ref="C59:O59" si="20">C35/$O$1</f>
        <v>31868.206251244275</v>
      </c>
      <c r="D59" s="39">
        <f t="shared" si="20"/>
        <v>32005.972526378657</v>
      </c>
      <c r="E59" s="39">
        <f t="shared" si="20"/>
        <v>36963.434866281772</v>
      </c>
      <c r="F59" s="39">
        <f t="shared" si="20"/>
        <v>33732.03264981087</v>
      </c>
      <c r="G59" s="39">
        <f t="shared" si="20"/>
        <v>36293.450129404737</v>
      </c>
      <c r="H59" s="39">
        <f t="shared" si="20"/>
        <v>36857.787510783724</v>
      </c>
      <c r="I59" s="39">
        <f t="shared" si="20"/>
        <v>42173.999601831572</v>
      </c>
      <c r="J59" s="39">
        <f t="shared" si="20"/>
        <v>46133.917313690356</v>
      </c>
      <c r="K59" s="39">
        <f t="shared" si="20"/>
        <v>37426.239299223569</v>
      </c>
      <c r="L59" s="39">
        <f t="shared" si="20"/>
        <v>50082.819032450723</v>
      </c>
      <c r="M59" s="39">
        <f t="shared" si="20"/>
        <v>40554.117725131058</v>
      </c>
      <c r="N59" s="39">
        <f t="shared" si="20"/>
        <v>44479.925675227285</v>
      </c>
      <c r="O59" s="39">
        <f t="shared" si="20"/>
        <v>468571.90258145862</v>
      </c>
      <c r="P59" s="48">
        <f>+O59/O65</f>
        <v>1.1682559991293592E-4</v>
      </c>
    </row>
    <row r="60" spans="2:16" ht="12.9" customHeight="1" x14ac:dyDescent="0.2">
      <c r="B60" s="49" t="s">
        <v>41</v>
      </c>
      <c r="C60" s="39">
        <f t="shared" ref="C60:O60" si="21">C36/$O$1</f>
        <v>1588.8247395314884</v>
      </c>
      <c r="D60" s="39">
        <f t="shared" si="21"/>
        <v>853.80582653128931</v>
      </c>
      <c r="E60" s="39">
        <f t="shared" si="21"/>
        <v>731.03722874776031</v>
      </c>
      <c r="F60" s="39">
        <f t="shared" si="21"/>
        <v>1730.3072533014797</v>
      </c>
      <c r="G60" s="39">
        <f t="shared" si="21"/>
        <v>2726.3919304532483</v>
      </c>
      <c r="H60" s="39">
        <f t="shared" si="21"/>
        <v>5072.4002919901786</v>
      </c>
      <c r="I60" s="39">
        <f t="shared" si="21"/>
        <v>8684.58424580264</v>
      </c>
      <c r="J60" s="39">
        <f t="shared" si="21"/>
        <v>14705.554449532152</v>
      </c>
      <c r="K60" s="39">
        <f t="shared" si="21"/>
        <v>5142.7433804499296</v>
      </c>
      <c r="L60" s="39">
        <f t="shared" si="21"/>
        <v>2024.8191651735349</v>
      </c>
      <c r="M60" s="39">
        <f t="shared" si="21"/>
        <v>2166.8325701771846</v>
      </c>
      <c r="N60" s="39">
        <f t="shared" si="21"/>
        <v>3297.4981750613842</v>
      </c>
      <c r="O60" s="39">
        <f t="shared" si="21"/>
        <v>48724.799256752267</v>
      </c>
      <c r="P60" s="48">
        <f>+O60/O65</f>
        <v>1.2148197261609988E-5</v>
      </c>
    </row>
    <row r="61" spans="2:16" ht="12.9" customHeight="1" x14ac:dyDescent="0.2">
      <c r="B61" s="49" t="s">
        <v>43</v>
      </c>
      <c r="C61" s="39">
        <f t="shared" ref="C61:O61" si="22">C37/$O$1</f>
        <v>1620.8109363594133</v>
      </c>
      <c r="D61" s="39">
        <f t="shared" si="22"/>
        <v>602.29610458557295</v>
      </c>
      <c r="E61" s="39">
        <f t="shared" si="22"/>
        <v>1182.9583913995621</v>
      </c>
      <c r="F61" s="39">
        <f t="shared" si="22"/>
        <v>339.77038954144268</v>
      </c>
      <c r="G61" s="39">
        <f t="shared" si="22"/>
        <v>2595.5272413564271</v>
      </c>
      <c r="H61" s="39">
        <f t="shared" si="22"/>
        <v>1593.3373150175858</v>
      </c>
      <c r="I61" s="39">
        <f t="shared" si="22"/>
        <v>3961.9085539850021</v>
      </c>
      <c r="J61" s="39">
        <f t="shared" si="22"/>
        <v>1798.3940540181829</v>
      </c>
      <c r="K61" s="39">
        <f t="shared" si="22"/>
        <v>2383.8343619350985</v>
      </c>
      <c r="L61" s="39">
        <f t="shared" si="22"/>
        <v>1387.8824075917446</v>
      </c>
      <c r="M61" s="39">
        <f t="shared" si="22"/>
        <v>2031.7207512110956</v>
      </c>
      <c r="N61" s="39">
        <f t="shared" si="22"/>
        <v>2111.7526046851149</v>
      </c>
      <c r="O61" s="39">
        <f t="shared" si="22"/>
        <v>21610.193111686243</v>
      </c>
      <c r="P61" s="48">
        <f>+O61/O65</f>
        <v>5.3879111414885764E-6</v>
      </c>
    </row>
    <row r="62" spans="2:16" ht="12.9" customHeight="1" x14ac:dyDescent="0.2">
      <c r="B62" s="47" t="s">
        <v>29</v>
      </c>
      <c r="C62" s="39">
        <f t="shared" ref="C62:O62" si="23">C38/$O$1</f>
        <v>2000873.3160793681</v>
      </c>
      <c r="D62" s="39">
        <f t="shared" si="23"/>
        <v>1780118.7869135309</v>
      </c>
      <c r="E62" s="39">
        <f t="shared" si="23"/>
        <v>1694007.0343088459</v>
      </c>
      <c r="F62" s="39">
        <f t="shared" si="23"/>
        <v>2398229.8759041741</v>
      </c>
      <c r="G62" s="39">
        <f t="shared" si="23"/>
        <v>2526379.9854004909</v>
      </c>
      <c r="H62" s="39">
        <f t="shared" si="23"/>
        <v>2980676.089986064</v>
      </c>
      <c r="I62" s="39">
        <f t="shared" si="23"/>
        <v>4196012.210498374</v>
      </c>
      <c r="J62" s="39">
        <f t="shared" si="23"/>
        <v>4406959.0550136035</v>
      </c>
      <c r="K62" s="39">
        <f t="shared" si="23"/>
        <v>2828610.6576415156</v>
      </c>
      <c r="L62" s="39">
        <f t="shared" si="23"/>
        <v>2584911.2748025749</v>
      </c>
      <c r="M62" s="39">
        <f t="shared" si="23"/>
        <v>2090342.2921229012</v>
      </c>
      <c r="N62" s="39">
        <f t="shared" si="23"/>
        <v>2285928.9932974982</v>
      </c>
      <c r="O62" s="39">
        <f t="shared" si="23"/>
        <v>31773049.571968943</v>
      </c>
      <c r="P62" s="48">
        <f>+O62/O65</f>
        <v>7.9217416939835177E-3</v>
      </c>
    </row>
    <row r="63" spans="2:16" ht="12.9" customHeight="1" x14ac:dyDescent="0.2">
      <c r="B63" s="47" t="s">
        <v>30</v>
      </c>
      <c r="C63" s="39">
        <f t="shared" ref="C63:O63" si="24">C39/$O$1</f>
        <v>162143502.02402282</v>
      </c>
      <c r="D63" s="39">
        <f t="shared" si="24"/>
        <v>177162226.95600238</v>
      </c>
      <c r="E63" s="39">
        <f t="shared" si="24"/>
        <v>223487833.96376666</v>
      </c>
      <c r="F63" s="39">
        <f t="shared" si="24"/>
        <v>251402515.62811068</v>
      </c>
      <c r="G63" s="39">
        <f t="shared" si="24"/>
        <v>275668978.56526643</v>
      </c>
      <c r="H63" s="39">
        <f t="shared" si="24"/>
        <v>361695169.15521932</v>
      </c>
      <c r="I63" s="39">
        <f t="shared" si="24"/>
        <v>494933402.48191649</v>
      </c>
      <c r="J63" s="39">
        <f t="shared" si="24"/>
        <v>560980249.65160263</v>
      </c>
      <c r="K63" s="39">
        <f t="shared" si="24"/>
        <v>317697552.1932444</v>
      </c>
      <c r="L63" s="39">
        <f t="shared" si="24"/>
        <v>250328517.88439843</v>
      </c>
      <c r="M63" s="39">
        <f t="shared" si="24"/>
        <v>209972987.45769459</v>
      </c>
      <c r="N63" s="39">
        <f t="shared" si="24"/>
        <v>210525911.34116396</v>
      </c>
      <c r="O63" s="39">
        <f t="shared" si="24"/>
        <v>3495998847.3024087</v>
      </c>
      <c r="P63" s="48">
        <f>+O63/O65</f>
        <v>0.87163178240298866</v>
      </c>
    </row>
    <row r="64" spans="2:16" ht="12.9" customHeight="1" x14ac:dyDescent="0.2">
      <c r="B64" s="47" t="s">
        <v>31</v>
      </c>
      <c r="C64" s="39">
        <f t="shared" ref="C64:O64" si="25">C40/$O$1</f>
        <v>363206.8484969142</v>
      </c>
      <c r="D64" s="39">
        <f t="shared" si="25"/>
        <v>271878.29318468377</v>
      </c>
      <c r="E64" s="39">
        <f t="shared" si="25"/>
        <v>296477.40394186741</v>
      </c>
      <c r="F64" s="39">
        <f t="shared" si="25"/>
        <v>270496.38330347068</v>
      </c>
      <c r="G64" s="39">
        <f t="shared" si="25"/>
        <v>609490.60986130463</v>
      </c>
      <c r="H64" s="39">
        <f t="shared" si="25"/>
        <v>1462088.3933904041</v>
      </c>
      <c r="I64" s="39">
        <f t="shared" si="25"/>
        <v>3615220.253500564</v>
      </c>
      <c r="J64" s="39">
        <f t="shared" si="25"/>
        <v>4141423.4521202468</v>
      </c>
      <c r="K64" s="39">
        <f t="shared" si="25"/>
        <v>1670317.3402349192</v>
      </c>
      <c r="L64" s="39">
        <f t="shared" si="25"/>
        <v>506845.04612117592</v>
      </c>
      <c r="M64" s="39">
        <f t="shared" si="25"/>
        <v>438810.53819098813</v>
      </c>
      <c r="N64" s="39">
        <f t="shared" si="25"/>
        <v>298000.9290596589</v>
      </c>
      <c r="O64" s="39">
        <f t="shared" si="25"/>
        <v>13944255.491406197</v>
      </c>
      <c r="P64" s="48">
        <f>+O64/O65</f>
        <v>3.4766190720101476E-3</v>
      </c>
    </row>
    <row r="65" spans="2:16" ht="12.9" customHeight="1" x14ac:dyDescent="0.2">
      <c r="B65" s="40" t="s">
        <v>33</v>
      </c>
      <c r="C65" s="41">
        <f t="shared" ref="C65:O65" si="26">C41/$O$1</f>
        <v>191567509.19105446</v>
      </c>
      <c r="D65" s="41">
        <f t="shared" si="26"/>
        <v>207770390.86867076</v>
      </c>
      <c r="E65" s="41">
        <f t="shared" si="26"/>
        <v>257913212.68830046</v>
      </c>
      <c r="F65" s="41">
        <f t="shared" si="26"/>
        <v>289981904.17413229</v>
      </c>
      <c r="G65" s="41">
        <f t="shared" si="26"/>
        <v>317020257.48224831</v>
      </c>
      <c r="H65" s="41">
        <f t="shared" si="26"/>
        <v>411924562.61198485</v>
      </c>
      <c r="I65" s="41">
        <f t="shared" si="26"/>
        <v>567942161.12548935</v>
      </c>
      <c r="J65" s="41">
        <f t="shared" si="26"/>
        <v>624836066.75957263</v>
      </c>
      <c r="K65" s="41">
        <f t="shared" si="26"/>
        <v>364126798.06224698</v>
      </c>
      <c r="L65" s="41">
        <f t="shared" si="26"/>
        <v>290009425.44296235</v>
      </c>
      <c r="M65" s="41">
        <f t="shared" si="26"/>
        <v>243153308.77961376</v>
      </c>
      <c r="N65" s="41">
        <f t="shared" si="26"/>
        <v>244621053.02276194</v>
      </c>
      <c r="O65" s="41">
        <f t="shared" si="26"/>
        <v>4010866650.2090383</v>
      </c>
      <c r="P65" s="50">
        <f t="shared" ref="P65" si="27">SUM(P47:P64)</f>
        <v>0.99999999999999989</v>
      </c>
    </row>
    <row r="66" spans="2:16" ht="12.9" customHeight="1" x14ac:dyDescent="0.2"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2:16" ht="12.9" customHeight="1" x14ac:dyDescent="0.2"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2:16" ht="12.9" customHeight="1" x14ac:dyDescent="0.25">
      <c r="B68" s="51" t="s">
        <v>65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</row>
    <row r="69" spans="2:16" ht="12.9" customHeight="1" x14ac:dyDescent="0.25">
      <c r="B69" s="37" t="s">
        <v>64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</row>
    <row r="70" spans="2:16" ht="12.9" customHeight="1" x14ac:dyDescent="0.2"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</row>
    <row r="71" spans="2:16" ht="10.199999999999999" x14ac:dyDescent="0.2">
      <c r="B71" s="45" t="s">
        <v>56</v>
      </c>
      <c r="C71" s="38" t="s">
        <v>44</v>
      </c>
      <c r="D71" s="38" t="s">
        <v>45</v>
      </c>
      <c r="E71" s="38" t="s">
        <v>46</v>
      </c>
      <c r="F71" s="38" t="s">
        <v>47</v>
      </c>
      <c r="G71" s="38" t="s">
        <v>48</v>
      </c>
      <c r="H71" s="38" t="s">
        <v>49</v>
      </c>
      <c r="I71" s="38" t="s">
        <v>50</v>
      </c>
      <c r="J71" s="38" t="s">
        <v>51</v>
      </c>
      <c r="K71" s="38" t="s">
        <v>52</v>
      </c>
      <c r="L71" s="38" t="s">
        <v>53</v>
      </c>
      <c r="M71" s="38" t="s">
        <v>54</v>
      </c>
      <c r="N71" s="38" t="s">
        <v>69</v>
      </c>
    </row>
    <row r="72" spans="2:16" ht="12.9" customHeight="1" x14ac:dyDescent="0.2">
      <c r="B72" s="35" t="s">
        <v>30</v>
      </c>
      <c r="C72" s="52">
        <f t="shared" ref="C72:N72" si="28">+C39/C8</f>
        <v>0.8464039789874469</v>
      </c>
      <c r="D72" s="52">
        <f t="shared" si="28"/>
        <v>0.85268274375045361</v>
      </c>
      <c r="E72" s="52">
        <f t="shared" si="28"/>
        <v>0.86652340000068784</v>
      </c>
      <c r="F72" s="52">
        <f t="shared" si="28"/>
        <v>0.86695932404507925</v>
      </c>
      <c r="G72" s="52">
        <f t="shared" si="28"/>
        <v>0.86956266061547383</v>
      </c>
      <c r="H72" s="52">
        <f t="shared" si="28"/>
        <v>0.87806166950020059</v>
      </c>
      <c r="I72" s="52">
        <f t="shared" si="28"/>
        <v>0.87145036301074807</v>
      </c>
      <c r="J72" s="52">
        <f t="shared" si="28"/>
        <v>0.89780388728338123</v>
      </c>
      <c r="K72" s="52">
        <f t="shared" si="28"/>
        <v>0.87249154383560212</v>
      </c>
      <c r="L72" s="52">
        <f t="shared" si="28"/>
        <v>0.86317373134354147</v>
      </c>
      <c r="M72" s="52">
        <f t="shared" si="28"/>
        <v>0.86354155948586031</v>
      </c>
      <c r="N72" s="52">
        <f t="shared" si="28"/>
        <v>0.86062057512921653</v>
      </c>
    </row>
    <row r="73" spans="2:16" ht="12.9" customHeight="1" x14ac:dyDescent="0.2">
      <c r="B73" s="35" t="s">
        <v>27</v>
      </c>
      <c r="C73" s="52">
        <f t="shared" ref="C73:N73" si="29">+C34/C8</f>
        <v>7.9280980518558891E-2</v>
      </c>
      <c r="D73" s="52">
        <f t="shared" si="29"/>
        <v>8.5212420708140557E-2</v>
      </c>
      <c r="E73" s="52">
        <f t="shared" si="29"/>
        <v>7.6062906731695162E-2</v>
      </c>
      <c r="F73" s="52">
        <f t="shared" si="29"/>
        <v>6.5153206598450461E-2</v>
      </c>
      <c r="G73" s="52">
        <f t="shared" si="29"/>
        <v>6.2668431803505689E-2</v>
      </c>
      <c r="H73" s="52">
        <f t="shared" si="29"/>
        <v>5.483196053952058E-2</v>
      </c>
      <c r="I73" s="52">
        <f t="shared" si="29"/>
        <v>4.559034443424799E-2</v>
      </c>
      <c r="J73" s="52">
        <f t="shared" si="29"/>
        <v>3.8176726933472536E-2</v>
      </c>
      <c r="K73" s="52">
        <f t="shared" si="29"/>
        <v>5.5328017064950615E-2</v>
      </c>
      <c r="L73" s="52">
        <f t="shared" si="29"/>
        <v>6.6421427418202922E-2</v>
      </c>
      <c r="M73" s="52">
        <f t="shared" si="29"/>
        <v>6.9673114230035568E-2</v>
      </c>
      <c r="N73" s="52">
        <f t="shared" si="29"/>
        <v>6.5039319649080024E-2</v>
      </c>
    </row>
    <row r="74" spans="2:16" ht="12.9" customHeight="1" x14ac:dyDescent="0.2">
      <c r="B74" s="35" t="s">
        <v>25</v>
      </c>
      <c r="C74" s="52">
        <f t="shared" ref="C74:N74" si="30">+C32/C8</f>
        <v>3.4060321847898423E-2</v>
      </c>
      <c r="D74" s="52">
        <f t="shared" si="30"/>
        <v>2.6077184226877298E-2</v>
      </c>
      <c r="E74" s="52">
        <f t="shared" si="30"/>
        <v>2.9009867026684427E-2</v>
      </c>
      <c r="F74" s="52">
        <f t="shared" si="30"/>
        <v>3.5954023024826615E-2</v>
      </c>
      <c r="G74" s="52">
        <f t="shared" si="30"/>
        <v>3.1991247904573694E-2</v>
      </c>
      <c r="H74" s="52">
        <f t="shared" si="30"/>
        <v>2.4886385087566524E-2</v>
      </c>
      <c r="I74" s="52">
        <f t="shared" si="30"/>
        <v>3.2133938239157021E-2</v>
      </c>
      <c r="J74" s="52">
        <f t="shared" si="30"/>
        <v>2.3560381652016595E-2</v>
      </c>
      <c r="K74" s="52">
        <f t="shared" si="30"/>
        <v>2.4412844120431036E-2</v>
      </c>
      <c r="L74" s="52">
        <f t="shared" si="30"/>
        <v>3.1098614191187021E-2</v>
      </c>
      <c r="M74" s="52">
        <f t="shared" si="30"/>
        <v>3.1657967709692453E-2</v>
      </c>
      <c r="N74" s="52">
        <f t="shared" si="30"/>
        <v>3.9936076104899167E-2</v>
      </c>
    </row>
    <row r="75" spans="2:16" ht="12.9" customHeight="1" x14ac:dyDescent="0.2">
      <c r="B75" s="53" t="s">
        <v>34</v>
      </c>
      <c r="C75" s="54">
        <f t="shared" ref="C75:N75" si="31">1-C72-C73-C74</f>
        <v>4.0254718646095783E-2</v>
      </c>
      <c r="D75" s="54">
        <f t="shared" si="31"/>
        <v>3.6027651314528536E-2</v>
      </c>
      <c r="E75" s="54">
        <f t="shared" si="31"/>
        <v>2.8403826240932573E-2</v>
      </c>
      <c r="F75" s="54">
        <f t="shared" si="31"/>
        <v>3.1933446331643675E-2</v>
      </c>
      <c r="G75" s="54">
        <f t="shared" si="31"/>
        <v>3.5777659676446791E-2</v>
      </c>
      <c r="H75" s="54">
        <f t="shared" si="31"/>
        <v>4.2219984872712307E-2</v>
      </c>
      <c r="I75" s="54">
        <f t="shared" si="31"/>
        <v>5.0825354315846914E-2</v>
      </c>
      <c r="J75" s="54">
        <f t="shared" si="31"/>
        <v>4.0459004131129628E-2</v>
      </c>
      <c r="K75" s="54">
        <f t="shared" si="31"/>
        <v>4.7767594979016233E-2</v>
      </c>
      <c r="L75" s="54">
        <f t="shared" si="31"/>
        <v>3.9306227047068584E-2</v>
      </c>
      <c r="M75" s="54">
        <f t="shared" si="31"/>
        <v>3.5127358574411668E-2</v>
      </c>
      <c r="N75" s="54">
        <f t="shared" si="31"/>
        <v>3.4404029116804284E-2</v>
      </c>
    </row>
    <row r="76" spans="2:16" ht="12.9" customHeight="1" x14ac:dyDescent="0.2">
      <c r="B76" s="55" t="s">
        <v>32</v>
      </c>
      <c r="C76" s="56">
        <f t="shared" ref="C76:N76" si="32">SUM(C72:C75)</f>
        <v>1</v>
      </c>
      <c r="D76" s="56">
        <f t="shared" si="32"/>
        <v>1</v>
      </c>
      <c r="E76" s="56">
        <f t="shared" si="32"/>
        <v>1</v>
      </c>
      <c r="F76" s="56">
        <f t="shared" si="32"/>
        <v>1</v>
      </c>
      <c r="G76" s="56">
        <f t="shared" si="32"/>
        <v>1</v>
      </c>
      <c r="H76" s="56">
        <f t="shared" si="32"/>
        <v>1</v>
      </c>
      <c r="I76" s="56">
        <f t="shared" si="32"/>
        <v>1</v>
      </c>
      <c r="J76" s="56">
        <f t="shared" si="32"/>
        <v>1</v>
      </c>
      <c r="K76" s="56">
        <f t="shared" si="32"/>
        <v>1</v>
      </c>
      <c r="L76" s="56">
        <f t="shared" si="32"/>
        <v>0.99999999999999989</v>
      </c>
      <c r="M76" s="56">
        <f t="shared" si="32"/>
        <v>0.99999999999999989</v>
      </c>
      <c r="N76" s="56">
        <f t="shared" si="32"/>
        <v>1</v>
      </c>
    </row>
    <row r="79" spans="2:16" ht="12.9" customHeight="1" x14ac:dyDescent="0.25">
      <c r="B79" s="44" t="s">
        <v>35</v>
      </c>
    </row>
    <row r="80" spans="2:16" ht="12.9" customHeight="1" x14ac:dyDescent="0.25">
      <c r="B80" s="37" t="s">
        <v>64</v>
      </c>
    </row>
    <row r="82" spans="2:14" ht="12.9" customHeight="1" x14ac:dyDescent="0.2">
      <c r="B82" s="45"/>
      <c r="C82" s="38" t="s">
        <v>44</v>
      </c>
      <c r="D82" s="38" t="s">
        <v>45</v>
      </c>
      <c r="E82" s="38" t="s">
        <v>46</v>
      </c>
      <c r="F82" s="38" t="s">
        <v>47</v>
      </c>
      <c r="G82" s="38" t="s">
        <v>48</v>
      </c>
      <c r="H82" s="38" t="s">
        <v>49</v>
      </c>
      <c r="I82" s="38" t="s">
        <v>50</v>
      </c>
      <c r="J82" s="38" t="s">
        <v>51</v>
      </c>
      <c r="K82" s="38" t="s">
        <v>52</v>
      </c>
      <c r="L82" s="38" t="s">
        <v>53</v>
      </c>
      <c r="M82" s="38" t="s">
        <v>54</v>
      </c>
      <c r="N82" s="38" t="s">
        <v>69</v>
      </c>
    </row>
    <row r="83" spans="2:14" ht="12.9" customHeight="1" x14ac:dyDescent="0.2">
      <c r="B83" s="35" t="s">
        <v>66</v>
      </c>
      <c r="C83" s="48">
        <f>+'siječanj 2017'!E24/' 2017'!C8</f>
        <v>0.67171466375973077</v>
      </c>
      <c r="D83" s="48">
        <f>+'veljača 2017 '!E24/' 2017'!D8</f>
        <v>0.66302135197878842</v>
      </c>
      <c r="E83" s="48">
        <f>+'ožujak 2017'!E24/' 2017'!E8</f>
        <v>0.68300222051894366</v>
      </c>
      <c r="F83" s="48">
        <f>+'travanj 2017 '!E24/' 2017'!F8</f>
        <v>0.7308713642277308</v>
      </c>
      <c r="G83" s="48">
        <f>+'svibanj 2017 '!E24/' 2017'!G8</f>
        <v>0.73612420232357001</v>
      </c>
      <c r="H83" s="48">
        <f>+'lipanj 2017'!E24/' 2017'!H8</f>
        <v>0.76863521238803856</v>
      </c>
      <c r="I83" s="48">
        <f>+'srpanj 2017'!E24/' 2017'!I8</f>
        <v>0.77047751915990248</v>
      </c>
      <c r="J83" s="48">
        <f>+'kolovoz 2017'!E24/' 2017'!J8</f>
        <v>0.75168647630173446</v>
      </c>
      <c r="K83" s="48">
        <f>+'rujan 2017'!E24/' 2017'!K8</f>
        <v>0.70689514630247696</v>
      </c>
      <c r="L83" s="48">
        <f>+'listopad 2017'!E24/' 2017'!L41</f>
        <v>0.70478317125970413</v>
      </c>
      <c r="M83" s="48">
        <f>+'studeni 2017 '!E24/' 2017'!M8</f>
        <v>0.69584749771143606</v>
      </c>
      <c r="N83" s="48">
        <f>+'prosinac 2017'!E24/' 2017'!N8</f>
        <v>0.71592440009424052</v>
      </c>
    </row>
    <row r="84" spans="2:14" ht="12.9" customHeight="1" x14ac:dyDescent="0.2">
      <c r="B84" s="35" t="s">
        <v>67</v>
      </c>
      <c r="C84" s="48">
        <f>+'siječanj 2017'!E50/' 2017'!C8</f>
        <v>0.32828381618165964</v>
      </c>
      <c r="D84" s="48">
        <f>+'veljača 2017 '!E50/' 2017'!D8</f>
        <v>0.3369772465036977</v>
      </c>
      <c r="E84" s="48">
        <f>+'ožujak 2017'!E50/' 2017'!E41</f>
        <v>0.31699665044296393</v>
      </c>
      <c r="F84" s="48">
        <f>+'travanj 2017 '!E50/' 2017'!F8</f>
        <v>0.26912858634138026</v>
      </c>
      <c r="G84" s="48">
        <f>+'svibanj 2017 '!E50/' 2017'!G8</f>
        <v>0.26387399158933628</v>
      </c>
      <c r="H84" s="48">
        <f>+'lipanj 2017'!E50/' 2017'!H8</f>
        <v>0.23136329936215136</v>
      </c>
      <c r="I84" s="48">
        <f>+'srpanj 2017'!E50/' 2017'!I8</f>
        <v>0.22950322706227685</v>
      </c>
      <c r="J84" s="48">
        <f>+'kolovoz 2017'!E50/' 2017'!J8</f>
        <v>0.24831174941909429</v>
      </c>
      <c r="K84" s="48">
        <f>+'rujan 2017'!E50/' 2017'!K8</f>
        <v>0.29310370298324334</v>
      </c>
      <c r="L84" s="48">
        <f>+'listopad 2017'!E50/' 2017'!L41</f>
        <v>0.29521567546234051</v>
      </c>
      <c r="M84" s="48">
        <f>+'studeni 2017 '!E50/' 2017'!M8</f>
        <v>0.30415110657561717</v>
      </c>
      <c r="N84" s="48">
        <f>+'prosinac 2017'!E50/' 2017'!N8</f>
        <v>0.28407417295995163</v>
      </c>
    </row>
    <row r="85" spans="2:14" ht="12.9" customHeight="1" x14ac:dyDescent="0.2">
      <c r="B85" s="57" t="s">
        <v>68</v>
      </c>
      <c r="C85" s="58">
        <f>+'siječanj 2017'!E73/' 2017'!C8</f>
        <v>1.5200586095801639E-6</v>
      </c>
      <c r="D85" s="59">
        <f>+'veljača 2017 '!E73/' 2017'!D8</f>
        <v>1.4015175138489764E-6</v>
      </c>
      <c r="E85" s="59">
        <f>+'ožujak 2017'!E71/' 2017'!E8</f>
        <v>1.129038092412932E-6</v>
      </c>
      <c r="F85" s="59">
        <f>+'travanj 2017 '!E73/' 2017'!F8</f>
        <v>4.943088897082384E-8</v>
      </c>
      <c r="G85" s="59">
        <f>+'svibanj 2017 '!E71/'svibanj 2017 '!E24</f>
        <v>2.4535086444161815E-6</v>
      </c>
      <c r="H85" s="59">
        <f>+'lipanj 2017'!E73/' 2017'!H8</f>
        <v>1.4882498100619971E-6</v>
      </c>
      <c r="I85" s="59">
        <f>+'srpanj 2017'!E73/' 2017'!I8</f>
        <v>1.9253777820634267E-5</v>
      </c>
      <c r="J85" s="59">
        <f>+'kolovoz 2017'!E73/' 2017'!J8</f>
        <v>1.7742791712341354E-6</v>
      </c>
      <c r="K85" s="59">
        <f>+'rujan 2017'!E73/' 2017'!K8</f>
        <v>1.1507142797365492E-6</v>
      </c>
      <c r="L85" s="59">
        <f>+'listopad 2017'!E73/' 2017'!L41</f>
        <v>1.1532779553423097E-6</v>
      </c>
      <c r="M85" s="59">
        <f>+'studeni 2017 '!E71/' 2017'!M8</f>
        <v>1.3957129467803981E-6</v>
      </c>
      <c r="N85" s="59">
        <f>+'prosinac 2017'!E71/' 2017'!N8</f>
        <v>1.4269458078818196E-6</v>
      </c>
    </row>
    <row r="86" spans="2:14" ht="12.9" customHeight="1" x14ac:dyDescent="0.2">
      <c r="B86" s="55" t="s">
        <v>32</v>
      </c>
      <c r="C86" s="60">
        <f t="shared" ref="C86:N86" si="33">SUM(C83:C85)</f>
        <v>0.99999999999999989</v>
      </c>
      <c r="D86" s="60">
        <f t="shared" si="33"/>
        <v>1</v>
      </c>
      <c r="E86" s="60">
        <f t="shared" si="33"/>
        <v>1</v>
      </c>
      <c r="F86" s="60">
        <f t="shared" si="33"/>
        <v>1</v>
      </c>
      <c r="G86" s="60">
        <f t="shared" si="33"/>
        <v>1.0000006474215508</v>
      </c>
      <c r="H86" s="60">
        <f t="shared" si="33"/>
        <v>1</v>
      </c>
      <c r="I86" s="60">
        <f t="shared" si="33"/>
        <v>1</v>
      </c>
      <c r="J86" s="60">
        <f t="shared" si="33"/>
        <v>1</v>
      </c>
      <c r="K86" s="60">
        <f t="shared" si="33"/>
        <v>1</v>
      </c>
      <c r="L86" s="60">
        <f t="shared" si="33"/>
        <v>1</v>
      </c>
      <c r="M86" s="60">
        <f t="shared" si="33"/>
        <v>1</v>
      </c>
      <c r="N86" s="60">
        <f t="shared" si="33"/>
        <v>1</v>
      </c>
    </row>
    <row r="89" spans="2:14" ht="12.9" customHeight="1" x14ac:dyDescent="0.2">
      <c r="B89" s="34" t="s">
        <v>124</v>
      </c>
    </row>
  </sheetData>
  <sheetProtection algorithmName="SHA-512" hashValue="45e/2patZhIq8B3O2gKiM2K0ejb713aXORY7mDZOcUihC6a20kgVTf0eWVHPIseGKRyM0jBSI3qYOSCg0/qx+w==" saltValue="LDZvUYa0UwxVtZODvdWQ0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70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5" t="s">
        <v>56</v>
      </c>
      <c r="C4" s="65"/>
      <c r="D4" s="65" t="s">
        <v>57</v>
      </c>
      <c r="E4" s="65"/>
      <c r="F4" s="65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6" ht="12.9" customHeight="1" x14ac:dyDescent="0.2">
      <c r="B6" s="18" t="s">
        <v>2</v>
      </c>
      <c r="C6" s="18" t="s">
        <v>17</v>
      </c>
      <c r="D6" s="26">
        <v>1517626</v>
      </c>
      <c r="E6" s="26">
        <v>7892246</v>
      </c>
      <c r="F6" s="26">
        <f>E6/' 2017'!$O$1</f>
        <v>1047481.0538190987</v>
      </c>
    </row>
    <row r="7" spans="2:6" ht="12.9" customHeight="1" x14ac:dyDescent="0.2">
      <c r="B7" s="18" t="s">
        <v>3</v>
      </c>
      <c r="C7" s="18" t="s">
        <v>18</v>
      </c>
      <c r="D7" s="26">
        <v>846895</v>
      </c>
      <c r="E7" s="26">
        <v>4454914</v>
      </c>
      <c r="F7" s="26">
        <f>E7/' 2017'!$O$1</f>
        <v>591268.69732563535</v>
      </c>
    </row>
    <row r="8" spans="2:6" ht="12.9" customHeight="1" x14ac:dyDescent="0.2">
      <c r="B8" s="18" t="s">
        <v>4</v>
      </c>
      <c r="C8" s="18" t="s">
        <v>19</v>
      </c>
      <c r="D8" s="26">
        <v>1531550</v>
      </c>
      <c r="E8" s="26">
        <v>406794</v>
      </c>
      <c r="F8" s="26">
        <f>E8/' 2017'!$O$1</f>
        <v>53990.842126219388</v>
      </c>
    </row>
    <row r="9" spans="2:6" ht="12.9" customHeight="1" x14ac:dyDescent="0.2">
      <c r="B9" s="18" t="s">
        <v>5</v>
      </c>
      <c r="C9" s="18" t="s">
        <v>20</v>
      </c>
      <c r="D9" s="26">
        <v>1886820</v>
      </c>
      <c r="E9" s="26">
        <v>1862797</v>
      </c>
      <c r="F9" s="26">
        <f>E9/' 2017'!$O$1</f>
        <v>247235.64934634016</v>
      </c>
    </row>
    <row r="10" spans="2:6" ht="12.9" customHeight="1" x14ac:dyDescent="0.2">
      <c r="B10" s="18" t="s">
        <v>6</v>
      </c>
      <c r="C10" s="18" t="s">
        <v>21</v>
      </c>
      <c r="D10" s="26">
        <v>106970575</v>
      </c>
      <c r="E10" s="26">
        <v>2476988</v>
      </c>
      <c r="F10" s="26">
        <f>E10/' 2017'!$O$1</f>
        <v>328752.80376932776</v>
      </c>
    </row>
    <row r="11" spans="2:6" ht="12.9" customHeight="1" x14ac:dyDescent="0.2">
      <c r="B11" s="18" t="s">
        <v>7</v>
      </c>
      <c r="C11" s="18" t="s">
        <v>22</v>
      </c>
      <c r="D11" s="26">
        <v>8374000</v>
      </c>
      <c r="E11" s="26">
        <v>483691</v>
      </c>
      <c r="F11" s="26">
        <f>E11/' 2017'!$O$1</f>
        <v>64196.827924878889</v>
      </c>
    </row>
    <row r="12" spans="2:6" ht="12.9" customHeight="1" x14ac:dyDescent="0.2">
      <c r="B12" s="18" t="s">
        <v>8</v>
      </c>
      <c r="C12" s="18" t="s">
        <v>23</v>
      </c>
      <c r="D12" s="26">
        <v>2179850</v>
      </c>
      <c r="E12" s="26">
        <v>1800897</v>
      </c>
      <c r="F12" s="26">
        <f>E12/' 2017'!$O$1</f>
        <v>239020.10750547479</v>
      </c>
    </row>
    <row r="13" spans="2:6" ht="12.9" customHeight="1" x14ac:dyDescent="0.2">
      <c r="B13" s="18" t="s">
        <v>38</v>
      </c>
      <c r="C13" s="18" t="s">
        <v>39</v>
      </c>
      <c r="D13" s="26">
        <v>111180</v>
      </c>
      <c r="E13" s="26">
        <v>11277</v>
      </c>
      <c r="F13" s="26">
        <f>E13/' 2017'!$O$1</f>
        <v>1496.715110491738</v>
      </c>
    </row>
    <row r="14" spans="2:6" ht="12.9" customHeight="1" x14ac:dyDescent="0.2">
      <c r="B14" s="18" t="s">
        <v>9</v>
      </c>
      <c r="C14" s="18" t="s">
        <v>24</v>
      </c>
      <c r="D14" s="26">
        <v>2254920</v>
      </c>
      <c r="E14" s="26">
        <v>1749178</v>
      </c>
      <c r="F14" s="26">
        <f>E14/' 2017'!$O$1</f>
        <v>232155.81657707875</v>
      </c>
    </row>
    <row r="15" spans="2:6" ht="12.9" customHeight="1" x14ac:dyDescent="0.2">
      <c r="B15" s="18" t="s">
        <v>10</v>
      </c>
      <c r="C15" s="18" t="s">
        <v>25</v>
      </c>
      <c r="D15" s="26">
        <v>5599162</v>
      </c>
      <c r="E15" s="26">
        <v>38724216</v>
      </c>
      <c r="F15" s="26">
        <f>E15/' 2017'!$O$1</f>
        <v>5139586.7011745963</v>
      </c>
    </row>
    <row r="16" spans="2:6" ht="12.9" customHeight="1" x14ac:dyDescent="0.2">
      <c r="B16" s="18" t="s">
        <v>11</v>
      </c>
      <c r="C16" s="18" t="s">
        <v>26</v>
      </c>
      <c r="D16" s="26">
        <v>940821</v>
      </c>
      <c r="E16" s="26">
        <v>8042974</v>
      </c>
      <c r="F16" s="26">
        <f>E16/' 2017'!$O$1</f>
        <v>1067486.0972858185</v>
      </c>
    </row>
    <row r="17" spans="2:18" ht="12.9" customHeight="1" x14ac:dyDescent="0.2">
      <c r="B17" s="18" t="s">
        <v>12</v>
      </c>
      <c r="C17" s="18" t="s">
        <v>27</v>
      </c>
      <c r="D17" s="26">
        <v>14106611</v>
      </c>
      <c r="E17" s="26">
        <v>98645362</v>
      </c>
      <c r="F17" s="26">
        <f>E17/' 2017'!$O$1</f>
        <v>13092489.481717432</v>
      </c>
    </row>
    <row r="18" spans="2:18" ht="12.9" customHeight="1" x14ac:dyDescent="0.2">
      <c r="B18" s="18" t="s">
        <v>13</v>
      </c>
      <c r="C18" s="18" t="s">
        <v>28</v>
      </c>
      <c r="D18" s="26">
        <v>2481530</v>
      </c>
      <c r="E18" s="26">
        <v>143684</v>
      </c>
      <c r="F18" s="26">
        <f>E18/' 2017'!$O$1</f>
        <v>19070.144004247129</v>
      </c>
    </row>
    <row r="19" spans="2:18" ht="12.9" customHeight="1" x14ac:dyDescent="0.2">
      <c r="B19" s="18" t="s">
        <v>40</v>
      </c>
      <c r="C19" s="18" t="s">
        <v>41</v>
      </c>
      <c r="D19" s="26">
        <v>6033</v>
      </c>
      <c r="E19" s="26">
        <v>9044</v>
      </c>
      <c r="F19" s="26">
        <f>E19/' 2017'!$O$1</f>
        <v>1200.3450793018781</v>
      </c>
    </row>
    <row r="20" spans="2:18" ht="12.9" customHeight="1" x14ac:dyDescent="0.2">
      <c r="B20" s="18" t="s">
        <v>42</v>
      </c>
      <c r="C20" s="18" t="s">
        <v>43</v>
      </c>
      <c r="D20" s="26">
        <v>2791</v>
      </c>
      <c r="E20" s="26">
        <v>9578</v>
      </c>
      <c r="F20" s="26">
        <f>E20/' 2017'!$O$1</f>
        <v>1271.2190589952884</v>
      </c>
    </row>
    <row r="21" spans="2:18" ht="12.9" customHeight="1" x14ac:dyDescent="0.2">
      <c r="B21" s="18" t="s">
        <v>14</v>
      </c>
      <c r="C21" s="18" t="s">
        <v>29</v>
      </c>
      <c r="D21" s="26">
        <v>1959165</v>
      </c>
      <c r="E21" s="26">
        <v>7951057</v>
      </c>
      <c r="F21" s="26">
        <f>E21/' 2017'!$O$1</f>
        <v>1055286.6149047713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106392571</v>
      </c>
      <c r="E22" s="26">
        <v>793311150</v>
      </c>
      <c r="F22" s="26">
        <f>E22/' 2017'!$O$1</f>
        <v>105290483.77463667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930900</v>
      </c>
      <c r="E23" s="26">
        <v>1553856</v>
      </c>
      <c r="F23" s="26">
        <f>E23/' 2017'!$O$1</f>
        <v>206232.13219191716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969529703</v>
      </c>
      <c r="F24" s="8">
        <f>E24/' 2017'!$O$1</f>
        <v>128678705.02355829</v>
      </c>
      <c r="I24" s="13"/>
      <c r="J24" s="13"/>
    </row>
    <row r="25" spans="2:18" ht="12.9" customHeight="1" x14ac:dyDescent="0.2">
      <c r="B25" s="9" t="s">
        <v>121</v>
      </c>
      <c r="C25" s="2"/>
      <c r="D25" s="10"/>
      <c r="E25" s="3">
        <f>+E24/1000000</f>
        <v>969.52970300000004</v>
      </c>
      <c r="F25" s="3">
        <f>E25/' 2017'!$O$1</f>
        <v>128.67870502355831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5" t="s">
        <v>56</v>
      </c>
      <c r="C30" s="65"/>
      <c r="D30" s="65" t="s">
        <v>60</v>
      </c>
      <c r="E30" s="65"/>
      <c r="F30" s="65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249536</v>
      </c>
      <c r="E32" s="26">
        <v>1291334</v>
      </c>
      <c r="F32" s="26">
        <f>E32/' 2017'!$O$1</f>
        <v>171389.47508129271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196590</v>
      </c>
      <c r="E33" s="26">
        <v>1035633</v>
      </c>
      <c r="F33" s="26">
        <f>E33/' 2017'!$O$1</f>
        <v>137452.12024686442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612850</v>
      </c>
      <c r="E34" s="26">
        <v>171715</v>
      </c>
      <c r="F34" s="26">
        <f>E34/' 2017'!$O$1</f>
        <v>22790.497046917513</v>
      </c>
    </row>
    <row r="35" spans="2:18" ht="12.9" customHeight="1" x14ac:dyDescent="0.2">
      <c r="B35" s="18" t="s">
        <v>5</v>
      </c>
      <c r="C35" s="18" t="s">
        <v>20</v>
      </c>
      <c r="D35" s="26">
        <v>1526140</v>
      </c>
      <c r="E35" s="26">
        <v>1510971</v>
      </c>
      <c r="F35" s="26">
        <f>E35/' 2017'!$O$1</f>
        <v>200540.31455305594</v>
      </c>
    </row>
    <row r="36" spans="2:18" ht="12.9" customHeight="1" x14ac:dyDescent="0.2">
      <c r="B36" s="18" t="s">
        <v>6</v>
      </c>
      <c r="C36" s="18" t="s">
        <v>21</v>
      </c>
      <c r="D36" s="26">
        <v>82286210</v>
      </c>
      <c r="E36" s="26">
        <v>1956535</v>
      </c>
      <c r="F36" s="26">
        <f>E36/' 2017'!$O$1</f>
        <v>259676.81996151037</v>
      </c>
    </row>
    <row r="37" spans="2:18" ht="12.9" customHeight="1" x14ac:dyDescent="0.2">
      <c r="B37" s="18" t="s">
        <v>7</v>
      </c>
      <c r="C37" s="18" t="s">
        <v>22</v>
      </c>
      <c r="D37" s="26">
        <v>1455000</v>
      </c>
      <c r="E37" s="26">
        <v>87836</v>
      </c>
      <c r="F37" s="26">
        <f>E37/' 2017'!$O$1</f>
        <v>11657.840599907093</v>
      </c>
    </row>
    <row r="38" spans="2:18" ht="12.9" customHeight="1" x14ac:dyDescent="0.2">
      <c r="B38" s="18" t="s">
        <v>8</v>
      </c>
      <c r="C38" s="18" t="s">
        <v>23</v>
      </c>
      <c r="D38" s="26">
        <v>340900</v>
      </c>
      <c r="E38" s="26">
        <v>282234</v>
      </c>
      <c r="F38" s="26">
        <f>E38/' 2017'!$O$1</f>
        <v>37458.889110093565</v>
      </c>
    </row>
    <row r="39" spans="2:18" ht="12.9" customHeight="1" x14ac:dyDescent="0.2">
      <c r="B39" s="18" t="s">
        <v>38</v>
      </c>
      <c r="C39" s="18" t="s">
        <v>39</v>
      </c>
      <c r="D39" s="26">
        <v>7350</v>
      </c>
      <c r="E39" s="26">
        <v>847</v>
      </c>
      <c r="F39" s="26">
        <f>E39/' 2017'!$O$1</f>
        <v>112.41621872718827</v>
      </c>
    </row>
    <row r="40" spans="2:18" ht="12.9" customHeight="1" x14ac:dyDescent="0.2">
      <c r="B40" s="18" t="s">
        <v>9</v>
      </c>
      <c r="C40" s="18" t="s">
        <v>24</v>
      </c>
      <c r="D40" s="26">
        <v>448780</v>
      </c>
      <c r="E40" s="26">
        <v>353086</v>
      </c>
      <c r="F40" s="26">
        <f>E40/' 2017'!$O$1</f>
        <v>46862.565531886656</v>
      </c>
    </row>
    <row r="41" spans="2:18" ht="12.9" customHeight="1" x14ac:dyDescent="0.2">
      <c r="B41" s="18" t="s">
        <v>10</v>
      </c>
      <c r="C41" s="18" t="s">
        <v>25</v>
      </c>
      <c r="D41" s="26">
        <v>1494917</v>
      </c>
      <c r="E41" s="26">
        <v>10437274</v>
      </c>
      <c r="F41" s="26">
        <f>E41/' 2017'!$O$1</f>
        <v>1385264.3174729575</v>
      </c>
    </row>
    <row r="42" spans="2:18" ht="12.9" customHeight="1" x14ac:dyDescent="0.2">
      <c r="B42" s="18" t="s">
        <v>11</v>
      </c>
      <c r="C42" s="18" t="s">
        <v>26</v>
      </c>
      <c r="D42" s="26">
        <v>482613</v>
      </c>
      <c r="E42" s="26">
        <v>4153865</v>
      </c>
      <c r="F42" s="26">
        <f>E42/' 2017'!$O$1</f>
        <v>551312.62857522059</v>
      </c>
    </row>
    <row r="43" spans="2:18" ht="12.9" customHeight="1" x14ac:dyDescent="0.2">
      <c r="B43" s="18" t="s">
        <v>12</v>
      </c>
      <c r="C43" s="18" t="s">
        <v>27</v>
      </c>
      <c r="D43" s="26">
        <v>2229394</v>
      </c>
      <c r="E43" s="26">
        <v>15786062</v>
      </c>
      <c r="F43" s="26">
        <f>E43/' 2017'!$O$1</f>
        <v>2095170.4824474084</v>
      </c>
    </row>
    <row r="44" spans="2:18" ht="12.9" customHeight="1" x14ac:dyDescent="0.2">
      <c r="B44" s="18" t="s">
        <v>13</v>
      </c>
      <c r="C44" s="18" t="s">
        <v>28</v>
      </c>
      <c r="D44" s="26">
        <v>1507090</v>
      </c>
      <c r="E44" s="26">
        <v>96427</v>
      </c>
      <c r="F44" s="26">
        <f>E44/' 2017'!$O$1</f>
        <v>12798.062246997146</v>
      </c>
    </row>
    <row r="45" spans="2:18" ht="12.9" customHeight="1" x14ac:dyDescent="0.2">
      <c r="B45" s="18" t="s">
        <v>40</v>
      </c>
      <c r="C45" s="18" t="s">
        <v>41</v>
      </c>
      <c r="D45" s="26">
        <v>1737</v>
      </c>
      <c r="E45" s="26">
        <v>2927</v>
      </c>
      <c r="F45" s="26">
        <f>E45/' 2017'!$O$1</f>
        <v>388.47966022961043</v>
      </c>
    </row>
    <row r="46" spans="2:18" ht="12.9" customHeight="1" x14ac:dyDescent="0.2">
      <c r="B46" s="12" t="s">
        <v>42</v>
      </c>
      <c r="C46" s="12" t="s">
        <v>43</v>
      </c>
      <c r="D46" s="26">
        <v>677</v>
      </c>
      <c r="E46" s="26">
        <v>2634</v>
      </c>
      <c r="F46" s="26">
        <f>E46/' 2017'!$O$1</f>
        <v>349.59187736412503</v>
      </c>
    </row>
    <row r="47" spans="2:18" ht="12.9" customHeight="1" x14ac:dyDescent="0.2">
      <c r="B47" s="18" t="s">
        <v>14</v>
      </c>
      <c r="C47" s="18" t="s">
        <v>29</v>
      </c>
      <c r="D47" s="26">
        <v>1682017</v>
      </c>
      <c r="E47" s="26">
        <v>7124523</v>
      </c>
      <c r="F47" s="26">
        <f>E47/' 2017'!$O$1</f>
        <v>945586.70117459679</v>
      </c>
    </row>
    <row r="48" spans="2:18" ht="12.9" customHeight="1" x14ac:dyDescent="0.2">
      <c r="B48" s="18" t="s">
        <v>15</v>
      </c>
      <c r="C48" s="18" t="s">
        <v>30</v>
      </c>
      <c r="D48" s="26">
        <v>56750577</v>
      </c>
      <c r="E48" s="26">
        <v>428356872</v>
      </c>
      <c r="F48" s="26">
        <f>E48/' 2017'!$O$1</f>
        <v>56852727.055544496</v>
      </c>
    </row>
    <row r="49" spans="2:6" ht="12.9" customHeight="1" x14ac:dyDescent="0.2">
      <c r="B49" s="18" t="s">
        <v>16</v>
      </c>
      <c r="C49" s="18" t="s">
        <v>31</v>
      </c>
      <c r="D49" s="26">
        <v>706770</v>
      </c>
      <c r="E49" s="26">
        <v>1182726</v>
      </c>
      <c r="F49" s="26">
        <f>E49/' 2017'!$O$1</f>
        <v>156974.71630499701</v>
      </c>
    </row>
    <row r="50" spans="2:6" s="15" customFormat="1" ht="12.9" customHeight="1" x14ac:dyDescent="0.2">
      <c r="B50" s="4" t="s">
        <v>32</v>
      </c>
      <c r="C50" s="4"/>
      <c r="D50" s="8"/>
      <c r="E50" s="8">
        <f>SUM(E32:E49)</f>
        <v>473833501</v>
      </c>
      <c r="F50" s="8">
        <f>E50/' 2017'!$O$1</f>
        <v>62888512.973654516</v>
      </c>
    </row>
    <row r="51" spans="2:6" ht="12.9" customHeight="1" x14ac:dyDescent="0.2">
      <c r="B51" s="9" t="s">
        <v>121</v>
      </c>
      <c r="C51" s="2"/>
      <c r="D51" s="10"/>
      <c r="E51" s="3">
        <f>+E50/1000000</f>
        <v>473.83350100000001</v>
      </c>
      <c r="F51" s="3">
        <f>E51/' 2017'!$O$1</f>
        <v>62.888512973654521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72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5" t="s">
        <v>56</v>
      </c>
      <c r="C56" s="65"/>
      <c r="D56" s="65" t="s">
        <v>57</v>
      </c>
      <c r="E56" s="65"/>
      <c r="F56" s="65"/>
    </row>
    <row r="57" spans="2:6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6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2017'!$O$1</f>
        <v>0</v>
      </c>
    </row>
    <row r="59" spans="2:6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2017'!$O$1</f>
        <v>0</v>
      </c>
    </row>
    <row r="60" spans="2:6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2017'!$O$1</f>
        <v>0</v>
      </c>
    </row>
    <row r="61" spans="2:6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2017'!$O$1</f>
        <v>0</v>
      </c>
    </row>
    <row r="62" spans="2:6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2017'!$O$1</f>
        <v>0</v>
      </c>
    </row>
    <row r="63" spans="2:6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2017'!$O$1</f>
        <v>0</v>
      </c>
    </row>
    <row r="64" spans="2:6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2017'!$O$1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2017'!$O$1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2017'!$O$1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2017'!$O$1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2017'!$O$1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2017'!$O$1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2017'!$O$1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300</v>
      </c>
      <c r="E71" s="26">
        <v>2194</v>
      </c>
      <c r="F71" s="26">
        <f>E71/' 2017'!$O$1</f>
        <v>291.19384166168953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2017'!$O$1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2194</v>
      </c>
      <c r="F73" s="8">
        <f>E73/' 2017'!$O$1</f>
        <v>291.19384166168953</v>
      </c>
    </row>
    <row r="74" spans="2:6" ht="12.9" customHeight="1" x14ac:dyDescent="0.2">
      <c r="B74" s="9" t="s">
        <v>121</v>
      </c>
      <c r="C74" s="2"/>
      <c r="D74" s="10"/>
      <c r="E74" s="3">
        <f>+E73/1000000</f>
        <v>2.1940000000000002E-3</v>
      </c>
      <c r="F74" s="3">
        <f>E74/' 2017'!$O$1</f>
        <v>2.9119384166168959E-4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73</v>
      </c>
      <c r="C77" s="29"/>
      <c r="D77" s="26"/>
      <c r="E77" s="26"/>
      <c r="F77" s="26"/>
    </row>
    <row r="78" spans="2:6" ht="12.9" customHeight="1" x14ac:dyDescent="0.25">
      <c r="B78" s="28" t="s">
        <v>122</v>
      </c>
      <c r="C78" s="29"/>
      <c r="D78" s="26"/>
      <c r="E78" s="26"/>
      <c r="F78" s="26"/>
    </row>
    <row r="79" spans="2:6" ht="12.9" customHeight="1" x14ac:dyDescent="0.2">
      <c r="B79" s="64"/>
      <c r="C79" s="64"/>
      <c r="D79" s="64"/>
      <c r="E79" s="64"/>
      <c r="F79" s="62"/>
    </row>
    <row r="80" spans="2:6" ht="12.9" customHeight="1" x14ac:dyDescent="0.2">
      <c r="B80" s="63"/>
      <c r="C80" s="63"/>
      <c r="D80" s="63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969.53189700000007</v>
      </c>
      <c r="F81" s="6">
        <f>E81/' 2017'!$O$1</f>
        <v>128.67899621739997</v>
      </c>
    </row>
    <row r="82" spans="2:6" ht="12.9" customHeight="1" x14ac:dyDescent="0.2">
      <c r="B82" s="5" t="s">
        <v>37</v>
      </c>
      <c r="C82" s="5"/>
      <c r="D82" s="5"/>
      <c r="E82" s="11">
        <f>+E51</f>
        <v>473.83350100000001</v>
      </c>
      <c r="F82" s="11">
        <f>E82/' 2017'!$O$1</f>
        <v>62.888512973654521</v>
      </c>
    </row>
    <row r="85" spans="2:6" ht="12.9" customHeight="1" x14ac:dyDescent="0.2">
      <c r="B85" s="34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7 B8:B23 B32:B49 B58:B7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74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5" t="s">
        <v>56</v>
      </c>
      <c r="C4" s="65"/>
      <c r="D4" s="65" t="s">
        <v>57</v>
      </c>
      <c r="E4" s="65"/>
      <c r="F4" s="65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6" ht="12.9" customHeight="1" x14ac:dyDescent="0.2">
      <c r="B6" s="18" t="s">
        <v>2</v>
      </c>
      <c r="C6" s="18" t="s">
        <v>17</v>
      </c>
      <c r="D6" s="26">
        <v>1322140</v>
      </c>
      <c r="E6" s="26">
        <v>6948919</v>
      </c>
      <c r="F6" s="26">
        <f>E6/' 2017'!$O$1</f>
        <v>922280.04512575478</v>
      </c>
    </row>
    <row r="7" spans="2:6" ht="12.9" customHeight="1" x14ac:dyDescent="0.2">
      <c r="B7" s="18" t="s">
        <v>3</v>
      </c>
      <c r="C7" s="18" t="s">
        <v>18</v>
      </c>
      <c r="D7" s="26">
        <v>961096</v>
      </c>
      <c r="E7" s="26">
        <v>5042149</v>
      </c>
      <c r="F7" s="26">
        <f>E7/' 2017'!$O$1</f>
        <v>669208.17572499835</v>
      </c>
    </row>
    <row r="8" spans="2:6" ht="12.9" customHeight="1" x14ac:dyDescent="0.2">
      <c r="B8" s="18" t="s">
        <v>4</v>
      </c>
      <c r="C8" s="18" t="s">
        <v>19</v>
      </c>
      <c r="D8" s="26">
        <v>1600560</v>
      </c>
      <c r="E8" s="26">
        <v>424739</v>
      </c>
      <c r="F8" s="26">
        <f>E8/' 2017'!$O$1</f>
        <v>56372.552923219853</v>
      </c>
    </row>
    <row r="9" spans="2:6" ht="12.9" customHeight="1" x14ac:dyDescent="0.2">
      <c r="B9" s="18" t="s">
        <v>5</v>
      </c>
      <c r="C9" s="18" t="s">
        <v>20</v>
      </c>
      <c r="D9" s="26">
        <v>2056880</v>
      </c>
      <c r="E9" s="26">
        <v>2009430</v>
      </c>
      <c r="F9" s="26">
        <f>E9/' 2017'!$O$1</f>
        <v>266697.19291260204</v>
      </c>
    </row>
    <row r="10" spans="2:6" ht="12.9" customHeight="1" x14ac:dyDescent="0.2">
      <c r="B10" s="18" t="s">
        <v>6</v>
      </c>
      <c r="C10" s="18" t="s">
        <v>21</v>
      </c>
      <c r="D10" s="26">
        <v>112574584</v>
      </c>
      <c r="E10" s="26">
        <v>2578984</v>
      </c>
      <c r="F10" s="26">
        <f>E10/' 2017'!$O$1</f>
        <v>342289.99933638592</v>
      </c>
    </row>
    <row r="11" spans="2:6" ht="12.9" customHeight="1" x14ac:dyDescent="0.2">
      <c r="B11" s="18" t="s">
        <v>7</v>
      </c>
      <c r="C11" s="18" t="s">
        <v>22</v>
      </c>
      <c r="D11" s="26">
        <v>7000000</v>
      </c>
      <c r="E11" s="26">
        <v>399227</v>
      </c>
      <c r="F11" s="26">
        <f>E11/' 2017'!$O$1</f>
        <v>52986.528634945913</v>
      </c>
    </row>
    <row r="12" spans="2:6" ht="12.9" customHeight="1" x14ac:dyDescent="0.2">
      <c r="B12" s="18" t="s">
        <v>8</v>
      </c>
      <c r="C12" s="18" t="s">
        <v>23</v>
      </c>
      <c r="D12" s="26">
        <v>864830</v>
      </c>
      <c r="E12" s="26">
        <v>704750</v>
      </c>
      <c r="F12" s="26">
        <f>E12/' 2017'!$O$1</f>
        <v>93536.399230207709</v>
      </c>
    </row>
    <row r="13" spans="2:6" ht="12.9" customHeight="1" x14ac:dyDescent="0.2">
      <c r="B13" s="18" t="s">
        <v>38</v>
      </c>
      <c r="C13" s="18" t="s">
        <v>39</v>
      </c>
      <c r="D13" s="26">
        <v>117650</v>
      </c>
      <c r="E13" s="26">
        <v>11897</v>
      </c>
      <c r="F13" s="26">
        <f>E13/' 2017'!$O$1</f>
        <v>1579.0032517088061</v>
      </c>
    </row>
    <row r="14" spans="2:6" ht="12.9" customHeight="1" x14ac:dyDescent="0.2">
      <c r="B14" s="18" t="s">
        <v>9</v>
      </c>
      <c r="C14" s="18" t="s">
        <v>24</v>
      </c>
      <c r="D14" s="26">
        <v>2582080</v>
      </c>
      <c r="E14" s="26">
        <v>1999662</v>
      </c>
      <c r="F14" s="26">
        <f>E14/' 2017'!$O$1</f>
        <v>265400.75652000797</v>
      </c>
    </row>
    <row r="15" spans="2:6" ht="12.9" customHeight="1" x14ac:dyDescent="0.2">
      <c r="B15" s="18" t="s">
        <v>10</v>
      </c>
      <c r="C15" s="18" t="s">
        <v>25</v>
      </c>
      <c r="D15" s="26">
        <v>4308063</v>
      </c>
      <c r="E15" s="26">
        <v>29541459</v>
      </c>
      <c r="F15" s="26">
        <f>E15/' 2017'!$O$1</f>
        <v>3920825.4031455303</v>
      </c>
    </row>
    <row r="16" spans="2:6" ht="12.9" customHeight="1" x14ac:dyDescent="0.2">
      <c r="B16" s="18" t="s">
        <v>11</v>
      </c>
      <c r="C16" s="18" t="s">
        <v>26</v>
      </c>
      <c r="D16" s="26">
        <v>1259945</v>
      </c>
      <c r="E16" s="26">
        <v>10844055</v>
      </c>
      <c r="F16" s="26">
        <f>E16/' 2017'!$O$1</f>
        <v>1439253.4342026676</v>
      </c>
    </row>
    <row r="17" spans="2:18" ht="12.9" customHeight="1" x14ac:dyDescent="0.2">
      <c r="B17" s="18" t="s">
        <v>12</v>
      </c>
      <c r="C17" s="18" t="s">
        <v>27</v>
      </c>
      <c r="D17" s="26">
        <v>17170523</v>
      </c>
      <c r="E17" s="26">
        <v>118746784</v>
      </c>
      <c r="F17" s="26">
        <f>E17/' 2017'!$O$1</f>
        <v>15760406.662684981</v>
      </c>
    </row>
    <row r="18" spans="2:18" ht="12.9" customHeight="1" x14ac:dyDescent="0.2">
      <c r="B18" s="18" t="s">
        <v>13</v>
      </c>
      <c r="C18" s="18" t="s">
        <v>28</v>
      </c>
      <c r="D18" s="26">
        <v>1857030</v>
      </c>
      <c r="E18" s="26">
        <v>108289</v>
      </c>
      <c r="F18" s="26">
        <f>E18/' 2017'!$O$1</f>
        <v>14372.42020041144</v>
      </c>
    </row>
    <row r="19" spans="2:18" ht="12.9" customHeight="1" x14ac:dyDescent="0.2">
      <c r="B19" s="18" t="s">
        <v>40</v>
      </c>
      <c r="C19" s="18" t="s">
        <v>41</v>
      </c>
      <c r="D19" s="26">
        <v>3503</v>
      </c>
      <c r="E19" s="26">
        <v>5104</v>
      </c>
      <c r="F19" s="26">
        <f>E19/' 2017'!$O$1</f>
        <v>677.41721414825133</v>
      </c>
    </row>
    <row r="20" spans="2:18" ht="12.9" customHeight="1" x14ac:dyDescent="0.2">
      <c r="B20" s="18" t="s">
        <v>42</v>
      </c>
      <c r="C20" s="18" t="s">
        <v>43</v>
      </c>
      <c r="D20" s="26">
        <v>650</v>
      </c>
      <c r="E20" s="26">
        <v>2221</v>
      </c>
      <c r="F20" s="26">
        <f>E20/' 2017'!$O$1</f>
        <v>294.77735748888443</v>
      </c>
    </row>
    <row r="21" spans="2:18" ht="12.9" customHeight="1" x14ac:dyDescent="0.2">
      <c r="B21" s="18" t="s">
        <v>14</v>
      </c>
      <c r="C21" s="18" t="s">
        <v>29</v>
      </c>
      <c r="D21" s="26">
        <v>1895587</v>
      </c>
      <c r="E21" s="26">
        <v>7121763</v>
      </c>
      <c r="F21" s="26">
        <f>E21/' 2017'!$O$1</f>
        <v>945220.38622337242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115124584</v>
      </c>
      <c r="E22" s="26">
        <v>850366674</v>
      </c>
      <c r="F22" s="26">
        <f>E22/' 2017'!$O$1</f>
        <v>112863053.15548477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642580</v>
      </c>
      <c r="E23" s="26">
        <v>1068024</v>
      </c>
      <c r="F23" s="26">
        <f>E23/' 2017'!$O$1</f>
        <v>141751.14473422256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1037924130</v>
      </c>
      <c r="F24" s="8">
        <f>E24/' 2017'!$O$1</f>
        <v>137756205.45490742</v>
      </c>
      <c r="I24" s="13"/>
      <c r="J24" s="13"/>
    </row>
    <row r="25" spans="2:18" ht="12.9" customHeight="1" x14ac:dyDescent="0.2">
      <c r="B25" s="9" t="s">
        <v>121</v>
      </c>
      <c r="C25" s="2"/>
      <c r="D25" s="10"/>
      <c r="E25" s="3">
        <f>+E24/1000000</f>
        <v>1037.9241300000001</v>
      </c>
      <c r="F25" s="3">
        <f>E25/' 2017'!$O$1</f>
        <v>137.75620545490744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5" t="s">
        <v>56</v>
      </c>
      <c r="C30" s="65"/>
      <c r="D30" s="65" t="s">
        <v>60</v>
      </c>
      <c r="E30" s="65"/>
      <c r="F30" s="65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246590</v>
      </c>
      <c r="E32" s="26">
        <v>1299987</v>
      </c>
      <c r="F32" s="26">
        <f>E32/' 2017'!$O$1</f>
        <v>172537.92554250447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167965</v>
      </c>
      <c r="E33" s="26">
        <v>891048</v>
      </c>
      <c r="F33" s="26">
        <f>E33/' 2017'!$O$1</f>
        <v>118262.39299223571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776900</v>
      </c>
      <c r="E34" s="26">
        <v>213668</v>
      </c>
      <c r="F34" s="26">
        <f>E34/' 2017'!$O$1</f>
        <v>28358.617028336317</v>
      </c>
    </row>
    <row r="35" spans="2:18" ht="12.9" customHeight="1" x14ac:dyDescent="0.2">
      <c r="B35" s="18" t="s">
        <v>5</v>
      </c>
      <c r="C35" s="18" t="s">
        <v>20</v>
      </c>
      <c r="D35" s="26">
        <v>1672420</v>
      </c>
      <c r="E35" s="26">
        <v>1638730</v>
      </c>
      <c r="F35" s="26">
        <f>E35/' 2017'!$O$1</f>
        <v>217496.84783330015</v>
      </c>
    </row>
    <row r="36" spans="2:18" ht="12.9" customHeight="1" x14ac:dyDescent="0.2">
      <c r="B36" s="18" t="s">
        <v>6</v>
      </c>
      <c r="C36" s="18" t="s">
        <v>21</v>
      </c>
      <c r="D36" s="26">
        <v>91045884</v>
      </c>
      <c r="E36" s="26">
        <v>2146551</v>
      </c>
      <c r="F36" s="26">
        <f>E36/' 2017'!$O$1</f>
        <v>284896.27712522395</v>
      </c>
    </row>
    <row r="37" spans="2:18" ht="12.9" customHeight="1" x14ac:dyDescent="0.2">
      <c r="B37" s="18" t="s">
        <v>7</v>
      </c>
      <c r="C37" s="18" t="s">
        <v>22</v>
      </c>
      <c r="D37" s="26">
        <v>760000</v>
      </c>
      <c r="E37" s="26">
        <v>46379</v>
      </c>
      <c r="F37" s="26">
        <f>E37/' 2017'!$O$1</f>
        <v>6155.5511314619416</v>
      </c>
    </row>
    <row r="38" spans="2:18" ht="12.9" customHeight="1" x14ac:dyDescent="0.2">
      <c r="B38" s="18" t="s">
        <v>8</v>
      </c>
      <c r="C38" s="18" t="s">
        <v>23</v>
      </c>
      <c r="D38" s="26">
        <v>167470</v>
      </c>
      <c r="E38" s="26">
        <v>139313</v>
      </c>
      <c r="F38" s="26">
        <f>E38/' 2017'!$O$1</f>
        <v>18490.012608666799</v>
      </c>
    </row>
    <row r="39" spans="2:18" ht="12.9" customHeight="1" x14ac:dyDescent="0.2">
      <c r="B39" s="18" t="s">
        <v>38</v>
      </c>
      <c r="C39" s="18" t="s">
        <v>39</v>
      </c>
      <c r="D39" s="26">
        <v>79750</v>
      </c>
      <c r="E39" s="26">
        <v>9420</v>
      </c>
      <c r="F39" s="26">
        <f>E39/' 2017'!$O$1</f>
        <v>1250.2488552657774</v>
      </c>
    </row>
    <row r="40" spans="2:18" ht="12.9" customHeight="1" x14ac:dyDescent="0.2">
      <c r="B40" s="18" t="s">
        <v>9</v>
      </c>
      <c r="C40" s="18" t="s">
        <v>24</v>
      </c>
      <c r="D40" s="26">
        <v>432750</v>
      </c>
      <c r="E40" s="26">
        <v>337654</v>
      </c>
      <c r="F40" s="26">
        <f>E40/' 2017'!$O$1</f>
        <v>44814.387152432144</v>
      </c>
    </row>
    <row r="41" spans="2:18" ht="12.9" customHeight="1" x14ac:dyDescent="0.2">
      <c r="B41" s="18" t="s">
        <v>10</v>
      </c>
      <c r="C41" s="18" t="s">
        <v>25</v>
      </c>
      <c r="D41" s="26">
        <v>1622116</v>
      </c>
      <c r="E41" s="26">
        <v>11280965</v>
      </c>
      <c r="F41" s="26">
        <f>E41/' 2017'!$O$1</f>
        <v>1497241.3564271019</v>
      </c>
    </row>
    <row r="42" spans="2:18" ht="12.9" customHeight="1" x14ac:dyDescent="0.2">
      <c r="B42" s="18" t="s">
        <v>11</v>
      </c>
      <c r="C42" s="18" t="s">
        <v>26</v>
      </c>
      <c r="D42" s="26">
        <v>346502</v>
      </c>
      <c r="E42" s="26">
        <v>2999889</v>
      </c>
      <c r="F42" s="26">
        <f>E42/' 2017'!$O$1</f>
        <v>398153.69301214413</v>
      </c>
    </row>
    <row r="43" spans="2:18" ht="12.9" customHeight="1" x14ac:dyDescent="0.2">
      <c r="B43" s="18" t="s">
        <v>12</v>
      </c>
      <c r="C43" s="18" t="s">
        <v>27</v>
      </c>
      <c r="D43" s="26">
        <v>2101053</v>
      </c>
      <c r="E43" s="26">
        <v>14648660</v>
      </c>
      <c r="F43" s="26">
        <f>E43/' 2017'!$O$1</f>
        <v>1944211.2947109959</v>
      </c>
    </row>
    <row r="44" spans="2:18" ht="12.9" customHeight="1" x14ac:dyDescent="0.2">
      <c r="B44" s="18" t="s">
        <v>13</v>
      </c>
      <c r="C44" s="18" t="s">
        <v>28</v>
      </c>
      <c r="D44" s="26">
        <v>2120400</v>
      </c>
      <c r="E44" s="26">
        <v>132860</v>
      </c>
      <c r="F44" s="26">
        <f>E44/' 2017'!$O$1</f>
        <v>17633.552325967215</v>
      </c>
    </row>
    <row r="45" spans="2:18" ht="12.9" customHeight="1" x14ac:dyDescent="0.2">
      <c r="B45" s="18" t="s">
        <v>40</v>
      </c>
      <c r="C45" s="18" t="s">
        <v>41</v>
      </c>
      <c r="D45" s="26">
        <v>804</v>
      </c>
      <c r="E45" s="26">
        <v>1329</v>
      </c>
      <c r="F45" s="26">
        <f>E45/' 2017'!$O$1</f>
        <v>176.38861238303801</v>
      </c>
    </row>
    <row r="46" spans="2:18" ht="12.9" customHeight="1" x14ac:dyDescent="0.2">
      <c r="B46" s="12" t="s">
        <v>42</v>
      </c>
      <c r="C46" s="12" t="s">
        <v>43</v>
      </c>
      <c r="D46" s="26">
        <v>602</v>
      </c>
      <c r="E46" s="26">
        <v>2317</v>
      </c>
      <c r="F46" s="26">
        <f>E46/' 2017'!$O$1</f>
        <v>307.51874709668857</v>
      </c>
    </row>
    <row r="47" spans="2:18" ht="12.9" customHeight="1" x14ac:dyDescent="0.2">
      <c r="B47" s="18" t="s">
        <v>14</v>
      </c>
      <c r="C47" s="18" t="s">
        <v>29</v>
      </c>
      <c r="D47" s="26">
        <v>1618225</v>
      </c>
      <c r="E47" s="26">
        <v>6290542</v>
      </c>
      <c r="F47" s="26">
        <f>E47/' 2017'!$O$1</f>
        <v>834898.4006901586</v>
      </c>
    </row>
    <row r="48" spans="2:18" ht="12.9" customHeight="1" x14ac:dyDescent="0.2">
      <c r="B48" s="18" t="s">
        <v>15</v>
      </c>
      <c r="C48" s="18" t="s">
        <v>30</v>
      </c>
      <c r="D48" s="26">
        <v>64758377</v>
      </c>
      <c r="E48" s="26">
        <v>484459931</v>
      </c>
      <c r="F48" s="26">
        <f>E48/' 2017'!$O$1</f>
        <v>64298882.606675953</v>
      </c>
    </row>
    <row r="49" spans="2:9" ht="12.9" customHeight="1" x14ac:dyDescent="0.2">
      <c r="B49" s="18" t="s">
        <v>16</v>
      </c>
      <c r="C49" s="18" t="s">
        <v>31</v>
      </c>
      <c r="D49" s="26">
        <v>586920</v>
      </c>
      <c r="E49" s="26">
        <v>980443</v>
      </c>
      <c r="F49" s="26">
        <f>E49/' 2017'!$O$1</f>
        <v>130127.1484504612</v>
      </c>
    </row>
    <row r="50" spans="2:9" s="15" customFormat="1" ht="12.9" customHeight="1" x14ac:dyDescent="0.2">
      <c r="B50" s="4" t="s">
        <v>32</v>
      </c>
      <c r="C50" s="4"/>
      <c r="D50" s="8"/>
      <c r="E50" s="8">
        <f>SUM(E32:E49)</f>
        <v>527519686</v>
      </c>
      <c r="F50" s="8">
        <f>E50/' 2017'!$O$1</f>
        <v>70013894.219921693</v>
      </c>
      <c r="I50" s="13"/>
    </row>
    <row r="51" spans="2:9" ht="12.9" customHeight="1" x14ac:dyDescent="0.2">
      <c r="B51" s="9" t="s">
        <v>121</v>
      </c>
      <c r="C51" s="2"/>
      <c r="D51" s="10"/>
      <c r="E51" s="3">
        <f>+E50/1000000</f>
        <v>527.51968599999998</v>
      </c>
      <c r="F51" s="3">
        <f>E51/' 2017'!$O$1</f>
        <v>70.013894219921681</v>
      </c>
    </row>
    <row r="52" spans="2:9" ht="12.9" customHeight="1" x14ac:dyDescent="0.2">
      <c r="B52" s="22"/>
      <c r="D52" s="19"/>
      <c r="E52" s="19"/>
      <c r="F52" s="19"/>
    </row>
    <row r="53" spans="2:9" ht="12.9" customHeight="1" x14ac:dyDescent="0.2">
      <c r="B53" s="22"/>
      <c r="D53" s="19"/>
      <c r="E53" s="19"/>
      <c r="F53" s="19"/>
    </row>
    <row r="54" spans="2:9" ht="12.9" customHeight="1" x14ac:dyDescent="0.25">
      <c r="B54" s="25" t="s">
        <v>76</v>
      </c>
      <c r="C54" s="29"/>
      <c r="D54" s="29"/>
      <c r="E54" s="29"/>
      <c r="F54" s="29"/>
    </row>
    <row r="55" spans="2:9" ht="12.9" customHeight="1" x14ac:dyDescent="0.2">
      <c r="B55" s="23"/>
      <c r="C55" s="29"/>
      <c r="D55" s="29"/>
      <c r="E55" s="29"/>
      <c r="F55" s="29"/>
    </row>
    <row r="56" spans="2:9" ht="22.5" customHeight="1" x14ac:dyDescent="0.2">
      <c r="B56" s="65" t="s">
        <v>56</v>
      </c>
      <c r="C56" s="65"/>
      <c r="D56" s="65" t="s">
        <v>57</v>
      </c>
      <c r="E56" s="65"/>
      <c r="F56" s="65"/>
    </row>
    <row r="57" spans="2:9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9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2017'!$O$1</f>
        <v>0</v>
      </c>
    </row>
    <row r="59" spans="2:9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2017'!$O$1</f>
        <v>0</v>
      </c>
    </row>
    <row r="60" spans="2:9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2017'!$O$1</f>
        <v>0</v>
      </c>
    </row>
    <row r="61" spans="2:9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2017'!$O$1</f>
        <v>0</v>
      </c>
    </row>
    <row r="62" spans="2:9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2017'!$O$1</f>
        <v>0</v>
      </c>
    </row>
    <row r="63" spans="2:9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2017'!$O$1</f>
        <v>0</v>
      </c>
    </row>
    <row r="64" spans="2:9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2017'!$O$1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2017'!$O$1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2017'!$O$1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2017'!$O$1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2017'!$O$1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2017'!$O$1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2017'!$O$1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300</v>
      </c>
      <c r="E71" s="26">
        <v>2194</v>
      </c>
      <c r="F71" s="26">
        <f>E71/' 2017'!$O$1</f>
        <v>291.19384166168953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2017'!$O$1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2194</v>
      </c>
      <c r="F73" s="8">
        <f>E73/' 2017'!$O$1</f>
        <v>291.19384166168953</v>
      </c>
    </row>
    <row r="74" spans="2:6" ht="12.9" customHeight="1" x14ac:dyDescent="0.2">
      <c r="B74" s="9" t="s">
        <v>121</v>
      </c>
      <c r="C74" s="2"/>
      <c r="D74" s="10"/>
      <c r="E74" s="3">
        <f>+E73/1000000</f>
        <v>2.1940000000000002E-3</v>
      </c>
      <c r="F74" s="3">
        <f>E74/' 2017'!$O$1</f>
        <v>2.9119384166168959E-4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77</v>
      </c>
      <c r="C77" s="29"/>
      <c r="D77" s="26"/>
      <c r="E77" s="26"/>
      <c r="F77" s="26"/>
    </row>
    <row r="78" spans="2:6" ht="12.9" customHeight="1" x14ac:dyDescent="0.25">
      <c r="B78" s="28" t="s">
        <v>122</v>
      </c>
      <c r="C78" s="29"/>
      <c r="D78" s="26"/>
      <c r="E78" s="26"/>
      <c r="F78" s="26"/>
    </row>
    <row r="79" spans="2:6" ht="12.9" customHeight="1" x14ac:dyDescent="0.2">
      <c r="B79" s="64"/>
      <c r="C79" s="64"/>
      <c r="D79" s="64"/>
      <c r="E79" s="64"/>
      <c r="F79" s="62"/>
    </row>
    <row r="80" spans="2:6" ht="12.9" customHeight="1" x14ac:dyDescent="0.2">
      <c r="B80" s="63"/>
      <c r="C80" s="63"/>
      <c r="D80" s="63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1037.926324</v>
      </c>
      <c r="F81" s="6">
        <f>E81/' 2017'!$O$1</f>
        <v>137.75649664874908</v>
      </c>
    </row>
    <row r="82" spans="2:6" ht="12.9" customHeight="1" x14ac:dyDescent="0.2">
      <c r="B82" s="5" t="s">
        <v>37</v>
      </c>
      <c r="C82" s="5"/>
      <c r="D82" s="5"/>
      <c r="E82" s="11">
        <f>+E51</f>
        <v>527.51968599999998</v>
      </c>
      <c r="F82" s="11">
        <f>E82/' 2017'!$O$1</f>
        <v>70.013894219921681</v>
      </c>
    </row>
    <row r="85" spans="2:6" ht="12.9" customHeight="1" x14ac:dyDescent="0.2">
      <c r="B85" s="34" t="s">
        <v>124</v>
      </c>
    </row>
  </sheetData>
  <mergeCells count="7">
    <mergeCell ref="B79:E79"/>
    <mergeCell ref="B4:C4"/>
    <mergeCell ref="B30:C30"/>
    <mergeCell ref="B56:C56"/>
    <mergeCell ref="D56:F56"/>
    <mergeCell ref="D30:F30"/>
    <mergeCell ref="D4:F4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3">
      <c r="B2" s="17" t="s">
        <v>78</v>
      </c>
      <c r="C2" s="16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5" t="s">
        <v>56</v>
      </c>
      <c r="C4" s="65"/>
      <c r="D4" s="65" t="s">
        <v>57</v>
      </c>
      <c r="E4" s="65"/>
      <c r="F4" s="65"/>
    </row>
    <row r="5" spans="2:6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6" ht="12.9" customHeight="1" x14ac:dyDescent="0.2">
      <c r="B6" s="18" t="s">
        <v>2</v>
      </c>
      <c r="C6" s="18" t="s">
        <v>17</v>
      </c>
      <c r="D6" s="26">
        <v>776985</v>
      </c>
      <c r="E6" s="26">
        <v>4029813</v>
      </c>
      <c r="F6" s="26">
        <f>E6/' 2017'!$O$1</f>
        <v>534848.09874576947</v>
      </c>
    </row>
    <row r="7" spans="2:6" ht="12.9" customHeight="1" x14ac:dyDescent="0.2">
      <c r="B7" s="18" t="s">
        <v>3</v>
      </c>
      <c r="C7" s="18" t="s">
        <v>18</v>
      </c>
      <c r="D7" s="26">
        <v>796091</v>
      </c>
      <c r="E7" s="26">
        <v>4015431</v>
      </c>
      <c r="F7" s="26">
        <f>E7/' 2017'!$O$1</f>
        <v>532939.27931515023</v>
      </c>
    </row>
    <row r="8" spans="2:6" ht="12.9" customHeight="1" x14ac:dyDescent="0.2">
      <c r="B8" s="18" t="s">
        <v>4</v>
      </c>
      <c r="C8" s="18" t="s">
        <v>19</v>
      </c>
      <c r="D8" s="26">
        <v>2112950</v>
      </c>
      <c r="E8" s="26">
        <v>551736</v>
      </c>
      <c r="F8" s="26">
        <f>E8/' 2017'!$O$1</f>
        <v>73227.951423452119</v>
      </c>
    </row>
    <row r="9" spans="2:6" ht="12.9" customHeight="1" x14ac:dyDescent="0.2">
      <c r="B9" s="18" t="s">
        <v>5</v>
      </c>
      <c r="C9" s="18" t="s">
        <v>20</v>
      </c>
      <c r="D9" s="26">
        <v>2242180</v>
      </c>
      <c r="E9" s="26">
        <v>2182902</v>
      </c>
      <c r="F9" s="26">
        <f>E9/' 2017'!$O$1</f>
        <v>289720.883933904</v>
      </c>
    </row>
    <row r="10" spans="2:6" ht="12.9" customHeight="1" x14ac:dyDescent="0.2">
      <c r="B10" s="18" t="s">
        <v>6</v>
      </c>
      <c r="C10" s="18" t="s">
        <v>21</v>
      </c>
      <c r="D10" s="26">
        <v>131211375</v>
      </c>
      <c r="E10" s="26">
        <v>2996676</v>
      </c>
      <c r="F10" s="26">
        <f>E10/' 2017'!$O$1</f>
        <v>397727.25462870795</v>
      </c>
    </row>
    <row r="11" spans="2:6" ht="12.9" customHeight="1" x14ac:dyDescent="0.2">
      <c r="B11" s="18" t="s">
        <v>7</v>
      </c>
      <c r="C11" s="18" t="s">
        <v>22</v>
      </c>
      <c r="D11" s="26">
        <v>13511100</v>
      </c>
      <c r="E11" s="26">
        <v>771097</v>
      </c>
      <c r="F11" s="26">
        <f>E11/' 2017'!$O$1</f>
        <v>102342.1594000929</v>
      </c>
    </row>
    <row r="12" spans="2:6" ht="12.9" customHeight="1" x14ac:dyDescent="0.2">
      <c r="B12" s="18" t="s">
        <v>8</v>
      </c>
      <c r="C12" s="18" t="s">
        <v>23</v>
      </c>
      <c r="D12" s="26">
        <v>842110</v>
      </c>
      <c r="E12" s="26">
        <v>672782</v>
      </c>
      <c r="F12" s="26">
        <f>E12/' 2017'!$O$1</f>
        <v>89293.516490808935</v>
      </c>
    </row>
    <row r="13" spans="2:6" ht="12.9" customHeight="1" x14ac:dyDescent="0.2">
      <c r="B13" s="18" t="s">
        <v>38</v>
      </c>
      <c r="C13" s="18" t="s">
        <v>39</v>
      </c>
      <c r="D13" s="26">
        <v>76450</v>
      </c>
      <c r="E13" s="26">
        <v>7686</v>
      </c>
      <c r="F13" s="26">
        <f>E13/' 2017'!$O$1</f>
        <v>1020.1075054748158</v>
      </c>
    </row>
    <row r="14" spans="2:6" ht="12.9" customHeight="1" x14ac:dyDescent="0.2">
      <c r="B14" s="18" t="s">
        <v>9</v>
      </c>
      <c r="C14" s="18" t="s">
        <v>24</v>
      </c>
      <c r="D14" s="26">
        <v>5380180</v>
      </c>
      <c r="E14" s="26">
        <v>4134342</v>
      </c>
      <c r="F14" s="26">
        <f>E14/' 2017'!$O$1</f>
        <v>548721.48118654185</v>
      </c>
    </row>
    <row r="15" spans="2:6" ht="12.9" customHeight="1" x14ac:dyDescent="0.2">
      <c r="B15" s="18" t="s">
        <v>10</v>
      </c>
      <c r="C15" s="18" t="s">
        <v>25</v>
      </c>
      <c r="D15" s="26">
        <v>6505523</v>
      </c>
      <c r="E15" s="26">
        <v>44317989</v>
      </c>
      <c r="F15" s="26">
        <f>E15/' 2017'!$O$1</f>
        <v>5882007.9633685043</v>
      </c>
    </row>
    <row r="16" spans="2:6" ht="12.9" customHeight="1" x14ac:dyDescent="0.2">
      <c r="B16" s="18" t="s">
        <v>11</v>
      </c>
      <c r="C16" s="18" t="s">
        <v>26</v>
      </c>
      <c r="D16" s="26">
        <v>943509</v>
      </c>
      <c r="E16" s="26">
        <v>7883706</v>
      </c>
      <c r="F16" s="26">
        <f>E16/' 2017'!$O$1</f>
        <v>1046347.6010352379</v>
      </c>
    </row>
    <row r="17" spans="2:18" ht="12.9" customHeight="1" x14ac:dyDescent="0.2">
      <c r="B17" s="18" t="s">
        <v>12</v>
      </c>
      <c r="C17" s="18" t="s">
        <v>27</v>
      </c>
      <c r="D17" s="26">
        <v>18837450</v>
      </c>
      <c r="E17" s="26">
        <v>129394512</v>
      </c>
      <c r="F17" s="26">
        <f>E17/' 2017'!$O$1</f>
        <v>17173603.026080031</v>
      </c>
    </row>
    <row r="18" spans="2:18" ht="12.9" customHeight="1" x14ac:dyDescent="0.2">
      <c r="B18" s="18" t="s">
        <v>13</v>
      </c>
      <c r="C18" s="18" t="s">
        <v>28</v>
      </c>
      <c r="D18" s="26">
        <v>2450460</v>
      </c>
      <c r="E18" s="26">
        <v>140217</v>
      </c>
      <c r="F18" s="26">
        <f>E18/' 2017'!$O$1</f>
        <v>18609.994027473622</v>
      </c>
    </row>
    <row r="19" spans="2:18" ht="12.9" customHeight="1" x14ac:dyDescent="0.2">
      <c r="B19" s="18" t="s">
        <v>40</v>
      </c>
      <c r="C19" s="18" t="s">
        <v>41</v>
      </c>
      <c r="D19" s="26">
        <v>3062</v>
      </c>
      <c r="E19" s="26">
        <v>4384</v>
      </c>
      <c r="F19" s="26">
        <f>E19/' 2017'!$O$1</f>
        <v>581.85679208972056</v>
      </c>
    </row>
    <row r="20" spans="2:18" ht="12.9" customHeight="1" x14ac:dyDescent="0.2">
      <c r="B20" s="18" t="s">
        <v>42</v>
      </c>
      <c r="C20" s="18" t="s">
        <v>43</v>
      </c>
      <c r="D20" s="26">
        <v>1450</v>
      </c>
      <c r="E20" s="26">
        <v>4894</v>
      </c>
      <c r="F20" s="26">
        <f>E20/' 2017'!$O$1</f>
        <v>649.54542438117983</v>
      </c>
    </row>
    <row r="21" spans="2:18" ht="12.9" customHeight="1" x14ac:dyDescent="0.2">
      <c r="B21" s="18" t="s">
        <v>14</v>
      </c>
      <c r="C21" s="18" t="s">
        <v>29</v>
      </c>
      <c r="D21" s="26">
        <v>1754846</v>
      </c>
      <c r="E21" s="26">
        <v>6542265</v>
      </c>
      <c r="F21" s="26">
        <f>E21/' 2017'!$O$1</f>
        <v>868307.78419271344</v>
      </c>
      <c r="I21" s="6"/>
    </row>
    <row r="22" spans="2:18" ht="12.9" customHeight="1" x14ac:dyDescent="0.2">
      <c r="B22" s="18" t="s">
        <v>15</v>
      </c>
      <c r="C22" s="18" t="s">
        <v>30</v>
      </c>
      <c r="D22" s="26">
        <v>152012524</v>
      </c>
      <c r="E22" s="26">
        <v>1118340319</v>
      </c>
      <c r="F22" s="26">
        <f>E22/' 2017'!$O$1</f>
        <v>148429267.90098879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756630</v>
      </c>
      <c r="E23" s="26">
        <v>1251334</v>
      </c>
      <c r="F23" s="26">
        <f>E23/' 2017'!$O$1</f>
        <v>166080.56274470765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1327242085</v>
      </c>
      <c r="F24" s="8">
        <f>E24/' 2017'!$O$1</f>
        <v>176155296.96728382</v>
      </c>
      <c r="I24" s="13"/>
      <c r="J24" s="13"/>
    </row>
    <row r="25" spans="2:18" ht="12.9" customHeight="1" x14ac:dyDescent="0.2">
      <c r="B25" s="9" t="s">
        <v>121</v>
      </c>
      <c r="C25" s="2"/>
      <c r="D25" s="10"/>
      <c r="E25" s="3">
        <f>+E24/1000000</f>
        <v>1327.2420850000001</v>
      </c>
      <c r="F25" s="3">
        <f>E25/' 2017'!$O$1</f>
        <v>176.15529696728382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79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5" t="s">
        <v>56</v>
      </c>
      <c r="C30" s="65"/>
      <c r="D30" s="65" t="s">
        <v>60</v>
      </c>
      <c r="E30" s="65"/>
      <c r="F30" s="65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133555</v>
      </c>
      <c r="E32" s="26">
        <v>699758</v>
      </c>
      <c r="F32" s="26">
        <f>E32/' 2017'!$O$1</f>
        <v>92873.846970601895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690370</v>
      </c>
      <c r="E33" s="26">
        <v>2389917</v>
      </c>
      <c r="F33" s="26">
        <f>E33/' 2017'!$O$1</f>
        <v>317196.49611785781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987140</v>
      </c>
      <c r="E34" s="26">
        <v>272339</v>
      </c>
      <c r="F34" s="26">
        <f>E34/' 2017'!$O$1</f>
        <v>36145.596920830845</v>
      </c>
    </row>
    <row r="35" spans="2:18" ht="12.9" customHeight="1" x14ac:dyDescent="0.2">
      <c r="B35" s="18" t="s">
        <v>5</v>
      </c>
      <c r="C35" s="18" t="s">
        <v>20</v>
      </c>
      <c r="D35" s="26">
        <v>1813620</v>
      </c>
      <c r="E35" s="26">
        <v>1766551</v>
      </c>
      <c r="F35" s="26">
        <f>E35/' 2017'!$O$1</f>
        <v>234461.60992766605</v>
      </c>
    </row>
    <row r="36" spans="2:18" ht="12.9" customHeight="1" x14ac:dyDescent="0.2">
      <c r="B36" s="18" t="s">
        <v>6</v>
      </c>
      <c r="C36" s="18" t="s">
        <v>21</v>
      </c>
      <c r="D36" s="26">
        <v>86537592</v>
      </c>
      <c r="E36" s="26">
        <v>2335480</v>
      </c>
      <c r="F36" s="26">
        <f>E36/' 2017'!$O$1</f>
        <v>309971.46459619084</v>
      </c>
    </row>
    <row r="37" spans="2:18" ht="12.9" customHeight="1" x14ac:dyDescent="0.2">
      <c r="B37" s="18" t="s">
        <v>7</v>
      </c>
      <c r="C37" s="18" t="s">
        <v>22</v>
      </c>
      <c r="D37" s="26">
        <v>2175100</v>
      </c>
      <c r="E37" s="26">
        <v>134466</v>
      </c>
      <c r="F37" s="26">
        <f>E37/' 2017'!$O$1</f>
        <v>17846.705156281107</v>
      </c>
    </row>
    <row r="38" spans="2:18" ht="12.9" customHeight="1" x14ac:dyDescent="0.2">
      <c r="B38" s="18" t="s">
        <v>8</v>
      </c>
      <c r="C38" s="18" t="s">
        <v>23</v>
      </c>
      <c r="D38" s="26">
        <v>218310</v>
      </c>
      <c r="E38" s="26">
        <v>176494</v>
      </c>
      <c r="F38" s="26">
        <f>E38/' 2017'!$O$1</f>
        <v>23424.779348331009</v>
      </c>
    </row>
    <row r="39" spans="2:18" ht="12.9" customHeight="1" x14ac:dyDescent="0.2">
      <c r="B39" s="18" t="s">
        <v>38</v>
      </c>
      <c r="C39" s="18" t="s">
        <v>39</v>
      </c>
      <c r="D39" s="26">
        <v>30750</v>
      </c>
      <c r="E39" s="26">
        <v>3542</v>
      </c>
      <c r="F39" s="26">
        <f>E39/' 2017'!$O$1</f>
        <v>470.10418740460545</v>
      </c>
    </row>
    <row r="40" spans="2:18" ht="12.9" customHeight="1" x14ac:dyDescent="0.2">
      <c r="B40" s="18" t="s">
        <v>9</v>
      </c>
      <c r="C40" s="18" t="s">
        <v>24</v>
      </c>
      <c r="D40" s="26">
        <v>525820</v>
      </c>
      <c r="E40" s="26">
        <v>406726</v>
      </c>
      <c r="F40" s="26">
        <f>E40/' 2017'!$O$1</f>
        <v>53981.816975247195</v>
      </c>
    </row>
    <row r="41" spans="2:18" ht="12.9" customHeight="1" x14ac:dyDescent="0.2">
      <c r="B41" s="18" t="s">
        <v>10</v>
      </c>
      <c r="C41" s="18" t="s">
        <v>25</v>
      </c>
      <c r="D41" s="26">
        <v>1745881</v>
      </c>
      <c r="E41" s="26">
        <v>12055351</v>
      </c>
      <c r="F41" s="26">
        <f>E41/' 2017'!$O$1</f>
        <v>1600020.0411440704</v>
      </c>
    </row>
    <row r="42" spans="2:18" ht="12.9" customHeight="1" x14ac:dyDescent="0.2">
      <c r="B42" s="18" t="s">
        <v>11</v>
      </c>
      <c r="C42" s="18" t="s">
        <v>26</v>
      </c>
      <c r="D42" s="26">
        <v>524549</v>
      </c>
      <c r="E42" s="26">
        <v>4473982</v>
      </c>
      <c r="F42" s="26">
        <f>E42/' 2017'!$O$1</f>
        <v>593799.45583648549</v>
      </c>
    </row>
    <row r="43" spans="2:18" ht="12.9" customHeight="1" x14ac:dyDescent="0.2">
      <c r="B43" s="18" t="s">
        <v>12</v>
      </c>
      <c r="C43" s="18" t="s">
        <v>27</v>
      </c>
      <c r="D43" s="26">
        <v>2657598</v>
      </c>
      <c r="E43" s="26">
        <v>18414511</v>
      </c>
      <c r="F43" s="26">
        <f>E43/' 2017'!$O$1</f>
        <v>2444025.6155020241</v>
      </c>
    </row>
    <row r="44" spans="2:18" ht="12.9" customHeight="1" x14ac:dyDescent="0.2">
      <c r="B44" s="18" t="s">
        <v>13</v>
      </c>
      <c r="C44" s="18" t="s">
        <v>28</v>
      </c>
      <c r="D44" s="26">
        <v>2200330</v>
      </c>
      <c r="E44" s="26">
        <v>138284</v>
      </c>
      <c r="F44" s="26">
        <f>E44/' 2017'!$O$1</f>
        <v>18353.440838808147</v>
      </c>
    </row>
    <row r="45" spans="2:18" ht="12.9" customHeight="1" x14ac:dyDescent="0.2">
      <c r="B45" s="18" t="s">
        <v>40</v>
      </c>
      <c r="C45" s="18" t="s">
        <v>41</v>
      </c>
      <c r="D45" s="26">
        <v>685</v>
      </c>
      <c r="E45" s="26">
        <v>1124</v>
      </c>
      <c r="F45" s="26">
        <f>E45/' 2017'!$O$1</f>
        <v>149.18043665803967</v>
      </c>
    </row>
    <row r="46" spans="2:18" ht="12.9" customHeight="1" x14ac:dyDescent="0.2">
      <c r="B46" s="12" t="s">
        <v>42</v>
      </c>
      <c r="C46" s="12" t="s">
        <v>43</v>
      </c>
      <c r="D46" s="26">
        <v>1047</v>
      </c>
      <c r="E46" s="26">
        <v>4019</v>
      </c>
      <c r="F46" s="26">
        <f>E46/' 2017'!$O$1</f>
        <v>533.41296701838212</v>
      </c>
    </row>
    <row r="47" spans="2:18" ht="12.9" customHeight="1" x14ac:dyDescent="0.2">
      <c r="B47" s="18" t="s">
        <v>14</v>
      </c>
      <c r="C47" s="18" t="s">
        <v>29</v>
      </c>
      <c r="D47" s="26">
        <v>1606476</v>
      </c>
      <c r="E47" s="26">
        <v>6221231</v>
      </c>
      <c r="F47" s="26">
        <f>E47/' 2017'!$O$1</f>
        <v>825699.25011613243</v>
      </c>
    </row>
    <row r="48" spans="2:18" ht="12.9" customHeight="1" x14ac:dyDescent="0.2">
      <c r="B48" s="18" t="s">
        <v>15</v>
      </c>
      <c r="C48" s="18" t="s">
        <v>30</v>
      </c>
      <c r="D48" s="26">
        <v>75813267</v>
      </c>
      <c r="E48" s="26">
        <v>565526572</v>
      </c>
      <c r="F48" s="26">
        <f>E48/' 2017'!$O$1</f>
        <v>75058274.868936226</v>
      </c>
    </row>
    <row r="49" spans="2:9" ht="12.9" customHeight="1" x14ac:dyDescent="0.2">
      <c r="B49" s="18" t="s">
        <v>16</v>
      </c>
      <c r="C49" s="18" t="s">
        <v>31</v>
      </c>
      <c r="D49" s="26">
        <v>590880</v>
      </c>
      <c r="E49" s="26">
        <v>982475</v>
      </c>
      <c r="F49" s="26">
        <f>E49/' 2017'!$O$1</f>
        <v>130396.84119715972</v>
      </c>
    </row>
    <row r="50" spans="2:9" s="15" customFormat="1" ht="12.9" customHeight="1" x14ac:dyDescent="0.2">
      <c r="B50" s="4" t="s">
        <v>32</v>
      </c>
      <c r="C50" s="4"/>
      <c r="D50" s="8"/>
      <c r="E50" s="8">
        <f>SUM(E32:E49)</f>
        <v>616002822</v>
      </c>
      <c r="F50" s="8">
        <f>E50/' 2017'!$O$1</f>
        <v>81757624.527174994</v>
      </c>
      <c r="I50" s="13"/>
    </row>
    <row r="51" spans="2:9" ht="12.9" customHeight="1" x14ac:dyDescent="0.2">
      <c r="B51" s="9" t="s">
        <v>121</v>
      </c>
      <c r="C51" s="2"/>
      <c r="D51" s="10"/>
      <c r="E51" s="3">
        <f>+E50/1000000</f>
        <v>616.00282200000004</v>
      </c>
      <c r="F51" s="3">
        <f>E51/' 2017'!$O$1</f>
        <v>81.757624527174997</v>
      </c>
    </row>
    <row r="52" spans="2:9" ht="12.9" customHeight="1" x14ac:dyDescent="0.2">
      <c r="B52" s="22"/>
      <c r="D52" s="19"/>
      <c r="E52" s="19"/>
      <c r="F52" s="19"/>
    </row>
    <row r="53" spans="2:9" ht="12.9" customHeight="1" x14ac:dyDescent="0.2">
      <c r="B53" s="22"/>
      <c r="D53" s="19"/>
      <c r="E53" s="19"/>
      <c r="F53" s="19"/>
    </row>
    <row r="54" spans="2:9" ht="12.9" customHeight="1" x14ac:dyDescent="0.25">
      <c r="B54" s="25" t="s">
        <v>80</v>
      </c>
      <c r="C54" s="29"/>
      <c r="D54" s="29"/>
      <c r="E54" s="29"/>
      <c r="F54" s="29"/>
    </row>
    <row r="55" spans="2:9" ht="12.9" customHeight="1" x14ac:dyDescent="0.2">
      <c r="B55" s="23"/>
      <c r="C55" s="29"/>
      <c r="D55" s="29"/>
      <c r="E55" s="29"/>
      <c r="F55" s="29"/>
    </row>
    <row r="56" spans="2:9" ht="22.5" customHeight="1" x14ac:dyDescent="0.2">
      <c r="B56" s="65" t="s">
        <v>56</v>
      </c>
      <c r="C56" s="65"/>
      <c r="D56" s="65" t="s">
        <v>57</v>
      </c>
      <c r="E56" s="65"/>
      <c r="F56" s="65"/>
    </row>
    <row r="57" spans="2:9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9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2017'!$O$1</f>
        <v>0</v>
      </c>
    </row>
    <row r="59" spans="2:9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2017'!$O$1</f>
        <v>0</v>
      </c>
    </row>
    <row r="60" spans="2:9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2017'!$O$1</f>
        <v>0</v>
      </c>
    </row>
    <row r="61" spans="2:9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2017'!$O$1</f>
        <v>0</v>
      </c>
    </row>
    <row r="62" spans="2:9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2017'!$O$1</f>
        <v>0</v>
      </c>
    </row>
    <row r="63" spans="2:9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2017'!$O$1</f>
        <v>0</v>
      </c>
    </row>
    <row r="64" spans="2:9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2017'!$O$1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2017'!$O$1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2017'!$O$1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2017'!$O$1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2017'!$O$1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2017'!$O$1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2017'!$O$1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300</v>
      </c>
      <c r="E71" s="26">
        <v>2194</v>
      </c>
      <c r="F71" s="26">
        <f>E71/' 2017'!$O$1</f>
        <v>291.19384166168953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2017'!$O$1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2194</v>
      </c>
      <c r="F73" s="8">
        <f>E73/' 2017'!$O$1</f>
        <v>291.19384166168953</v>
      </c>
    </row>
    <row r="74" spans="2:6" ht="12.9" customHeight="1" x14ac:dyDescent="0.2">
      <c r="B74" s="9" t="s">
        <v>121</v>
      </c>
      <c r="C74" s="2"/>
      <c r="D74" s="10"/>
      <c r="E74" s="3">
        <f>+E73/1000000</f>
        <v>2.1940000000000002E-3</v>
      </c>
      <c r="F74" s="3">
        <f>E74/' 2017'!$O$1</f>
        <v>2.9119384166168959E-4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81</v>
      </c>
      <c r="C77" s="29"/>
      <c r="D77" s="26"/>
      <c r="E77" s="26"/>
      <c r="F77" s="26"/>
    </row>
    <row r="78" spans="2:6" ht="12.9" customHeight="1" x14ac:dyDescent="0.25">
      <c r="B78" s="28" t="s">
        <v>122</v>
      </c>
      <c r="C78" s="29"/>
      <c r="D78" s="26"/>
      <c r="E78" s="26"/>
      <c r="F78" s="26"/>
    </row>
    <row r="79" spans="2:6" ht="12.9" customHeight="1" x14ac:dyDescent="0.2">
      <c r="B79" s="64"/>
      <c r="C79" s="64"/>
      <c r="D79" s="64"/>
      <c r="E79" s="64"/>
      <c r="F79" s="62"/>
    </row>
    <row r="80" spans="2:6" ht="12.9" customHeight="1" x14ac:dyDescent="0.2">
      <c r="B80" s="63"/>
      <c r="C80" s="63"/>
      <c r="D80" s="63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1327.244279</v>
      </c>
      <c r="F81" s="6">
        <f>E81/' 2017'!$O$1</f>
        <v>176.15558816112548</v>
      </c>
    </row>
    <row r="82" spans="2:6" ht="12.9" customHeight="1" x14ac:dyDescent="0.2">
      <c r="B82" s="5" t="s">
        <v>37</v>
      </c>
      <c r="C82" s="5"/>
      <c r="D82" s="5"/>
      <c r="E82" s="11">
        <f>+E51</f>
        <v>616.00282200000004</v>
      </c>
      <c r="F82" s="11">
        <f>E82/' 2017'!$O$1</f>
        <v>81.757624527174997</v>
      </c>
    </row>
    <row r="85" spans="2:6" ht="12.9" customHeight="1" x14ac:dyDescent="0.2">
      <c r="B85" s="34" t="s">
        <v>124</v>
      </c>
    </row>
  </sheetData>
  <mergeCells count="7">
    <mergeCell ref="B79:E79"/>
    <mergeCell ref="B4:C4"/>
    <mergeCell ref="B30:C30"/>
    <mergeCell ref="B56:C56"/>
    <mergeCell ref="D56:F56"/>
    <mergeCell ref="D30:F30"/>
    <mergeCell ref="D4:F4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A6:B23 B32:B49 B58:B7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15" ht="12.9" customHeight="1" x14ac:dyDescent="0.3">
      <c r="B2" s="17" t="s">
        <v>82</v>
      </c>
      <c r="C2" s="16"/>
      <c r="D2" s="29"/>
      <c r="E2" s="29"/>
      <c r="F2" s="29"/>
    </row>
    <row r="3" spans="2:15" ht="12.9" customHeight="1" x14ac:dyDescent="0.2">
      <c r="B3" s="23"/>
      <c r="C3" s="29"/>
      <c r="D3" s="29"/>
      <c r="E3" s="29"/>
      <c r="F3" s="29"/>
    </row>
    <row r="4" spans="2:15" ht="22.5" customHeight="1" x14ac:dyDescent="0.2">
      <c r="B4" s="65" t="s">
        <v>56</v>
      </c>
      <c r="C4" s="65"/>
      <c r="D4" s="65" t="s">
        <v>57</v>
      </c>
      <c r="E4" s="65"/>
      <c r="F4" s="65"/>
    </row>
    <row r="5" spans="2:15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15" ht="12.9" customHeight="1" x14ac:dyDescent="0.2">
      <c r="B6" s="18" t="s">
        <v>2</v>
      </c>
      <c r="C6" s="18" t="s">
        <v>17</v>
      </c>
      <c r="D6" s="26">
        <v>922492</v>
      </c>
      <c r="E6" s="26">
        <v>4698161</v>
      </c>
      <c r="F6" s="26">
        <f>E6/' 2017'!$O$1</f>
        <v>623553.12230406795</v>
      </c>
    </row>
    <row r="7" spans="2:15" ht="12.9" customHeight="1" x14ac:dyDescent="0.2">
      <c r="B7" s="18" t="s">
        <v>3</v>
      </c>
      <c r="C7" s="18" t="s">
        <v>18</v>
      </c>
      <c r="D7" s="26">
        <v>1020505</v>
      </c>
      <c r="E7" s="26">
        <v>5180654</v>
      </c>
      <c r="F7" s="26">
        <f>E7/' 2017'!$O$1</f>
        <v>687590.94830446609</v>
      </c>
    </row>
    <row r="8" spans="2:15" ht="12.9" customHeight="1" x14ac:dyDescent="0.2">
      <c r="B8" s="18" t="s">
        <v>4</v>
      </c>
      <c r="C8" s="18" t="s">
        <v>19</v>
      </c>
      <c r="D8" s="26">
        <v>3929900</v>
      </c>
      <c r="E8" s="26">
        <v>1046465</v>
      </c>
      <c r="F8" s="26">
        <f>E8/' 2017'!$O$1</f>
        <v>138889.77370761163</v>
      </c>
    </row>
    <row r="9" spans="2:15" ht="12.9" customHeight="1" x14ac:dyDescent="0.2">
      <c r="B9" s="18" t="s">
        <v>5</v>
      </c>
      <c r="C9" s="18" t="s">
        <v>20</v>
      </c>
      <c r="D9" s="26">
        <v>2170500</v>
      </c>
      <c r="E9" s="26">
        <v>2111096</v>
      </c>
      <c r="F9" s="26">
        <f>E9/' 2017'!$O$1</f>
        <v>280190.58995288337</v>
      </c>
    </row>
    <row r="10" spans="2:15" ht="12.9" customHeight="1" x14ac:dyDescent="0.2">
      <c r="B10" s="18" t="s">
        <v>6</v>
      </c>
      <c r="C10" s="18" t="s">
        <v>21</v>
      </c>
      <c r="D10" s="26">
        <v>136573160</v>
      </c>
      <c r="E10" s="26">
        <v>3111695</v>
      </c>
      <c r="F10" s="26">
        <f>E10/' 2017'!$O$1</f>
        <v>412992.89932974981</v>
      </c>
    </row>
    <row r="11" spans="2:15" ht="12.9" customHeight="1" x14ac:dyDescent="0.2">
      <c r="B11" s="18" t="s">
        <v>7</v>
      </c>
      <c r="C11" s="18" t="s">
        <v>22</v>
      </c>
      <c r="D11" s="26">
        <v>16846000</v>
      </c>
      <c r="E11" s="26">
        <v>961213</v>
      </c>
      <c r="F11" s="26">
        <f>E11/' 2017'!$O$1</f>
        <v>127574.88884464794</v>
      </c>
    </row>
    <row r="12" spans="2:15" ht="12.9" customHeight="1" x14ac:dyDescent="0.2">
      <c r="B12" s="18" t="s">
        <v>8</v>
      </c>
      <c r="C12" s="18" t="s">
        <v>23</v>
      </c>
      <c r="D12" s="26">
        <v>1763150</v>
      </c>
      <c r="E12" s="26">
        <v>1384220</v>
      </c>
      <c r="F12" s="26">
        <f>E12/' 2017'!$O$1</f>
        <v>183717.56586369366</v>
      </c>
    </row>
    <row r="13" spans="2:15" ht="12.9" customHeight="1" x14ac:dyDescent="0.2">
      <c r="B13" s="18" t="s">
        <v>38</v>
      </c>
      <c r="C13" s="18" t="s">
        <v>39</v>
      </c>
      <c r="D13" s="26">
        <v>86700</v>
      </c>
      <c r="E13" s="26">
        <v>9090</v>
      </c>
      <c r="F13" s="26">
        <f>E13/' 2017'!$O$1</f>
        <v>1206.4503284889508</v>
      </c>
      <c r="O13" s="31"/>
    </row>
    <row r="14" spans="2:15" ht="12.9" customHeight="1" x14ac:dyDescent="0.2">
      <c r="B14" s="18" t="s">
        <v>9</v>
      </c>
      <c r="C14" s="18" t="s">
        <v>24</v>
      </c>
      <c r="D14" s="26">
        <v>5686620</v>
      </c>
      <c r="E14" s="26">
        <v>4326449</v>
      </c>
      <c r="F14" s="26">
        <f>E14/' 2017'!$O$1</f>
        <v>574218.46174265048</v>
      </c>
      <c r="O14" s="31"/>
    </row>
    <row r="15" spans="2:15" ht="12.9" customHeight="1" x14ac:dyDescent="0.2">
      <c r="B15" s="18" t="s">
        <v>10</v>
      </c>
      <c r="C15" s="18" t="s">
        <v>25</v>
      </c>
      <c r="D15" s="26">
        <v>9106808</v>
      </c>
      <c r="E15" s="26">
        <v>62047482</v>
      </c>
      <c r="F15" s="26">
        <f>E15/' 2017'!$O$1</f>
        <v>8235116.0660959585</v>
      </c>
      <c r="O15" s="31"/>
    </row>
    <row r="16" spans="2:15" ht="12.9" customHeight="1" x14ac:dyDescent="0.2">
      <c r="B16" s="18" t="s">
        <v>11</v>
      </c>
      <c r="C16" s="18" t="s">
        <v>26</v>
      </c>
      <c r="D16" s="26">
        <v>1588082</v>
      </c>
      <c r="E16" s="26">
        <v>13477740</v>
      </c>
      <c r="F16" s="26">
        <f>E16/' 2017'!$O$1</f>
        <v>1788803.503882142</v>
      </c>
      <c r="O16" s="31"/>
    </row>
    <row r="17" spans="2:18" ht="12.9" customHeight="1" x14ac:dyDescent="0.2">
      <c r="B17" s="18" t="s">
        <v>12</v>
      </c>
      <c r="C17" s="18" t="s">
        <v>27</v>
      </c>
      <c r="D17" s="26">
        <v>18389233</v>
      </c>
      <c r="E17" s="26">
        <v>126279638</v>
      </c>
      <c r="F17" s="26">
        <f>E17/' 2017'!$O$1</f>
        <v>16760188.200942332</v>
      </c>
    </row>
    <row r="18" spans="2:18" ht="12.9" customHeight="1" x14ac:dyDescent="0.2">
      <c r="B18" s="18" t="s">
        <v>13</v>
      </c>
      <c r="C18" s="18" t="s">
        <v>28</v>
      </c>
      <c r="D18" s="26">
        <v>2199650</v>
      </c>
      <c r="E18" s="26">
        <v>125452</v>
      </c>
      <c r="F18" s="26">
        <f>E18/' 2017'!$O$1</f>
        <v>16650.341761231666</v>
      </c>
    </row>
    <row r="19" spans="2:18" ht="12.9" customHeight="1" x14ac:dyDescent="0.2">
      <c r="B19" s="18" t="s">
        <v>40</v>
      </c>
      <c r="C19" s="18" t="s">
        <v>41</v>
      </c>
      <c r="D19" s="26">
        <v>4770</v>
      </c>
      <c r="E19" s="26">
        <v>7022</v>
      </c>
      <c r="F19" s="26">
        <f>E19/' 2017'!$O$1</f>
        <v>931.97956068750409</v>
      </c>
    </row>
    <row r="20" spans="2:18" ht="12.9" customHeight="1" x14ac:dyDescent="0.2">
      <c r="B20" s="18" t="s">
        <v>42</v>
      </c>
      <c r="C20" s="18" t="s">
        <v>43</v>
      </c>
      <c r="D20" s="26">
        <v>488</v>
      </c>
      <c r="E20" s="26">
        <v>1656</v>
      </c>
      <c r="F20" s="26">
        <f>E20/' 2017'!$O$1</f>
        <v>219.78897073462073</v>
      </c>
    </row>
    <row r="21" spans="2:18" ht="12.9" customHeight="1" x14ac:dyDescent="0.2">
      <c r="B21" s="18" t="s">
        <v>14</v>
      </c>
      <c r="C21" s="18" t="s">
        <v>29</v>
      </c>
      <c r="D21" s="26">
        <v>2483584</v>
      </c>
      <c r="E21" s="26">
        <v>9252509</v>
      </c>
      <c r="F21" s="26">
        <f>E21/' 2017'!$O$1</f>
        <v>1228018.9793616033</v>
      </c>
      <c r="I21" s="6"/>
      <c r="P21" s="6"/>
    </row>
    <row r="22" spans="2:18" ht="12.9" customHeight="1" x14ac:dyDescent="0.2">
      <c r="B22" s="18" t="s">
        <v>15</v>
      </c>
      <c r="C22" s="18" t="s">
        <v>30</v>
      </c>
      <c r="D22" s="26">
        <v>184873789</v>
      </c>
      <c r="E22" s="26">
        <v>1361508762</v>
      </c>
      <c r="F22" s="26">
        <f>E22/' 2017'!$O$1</f>
        <v>180703266.57376069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802079</v>
      </c>
      <c r="E23" s="26">
        <v>1328632</v>
      </c>
      <c r="F23" s="26">
        <f>E23/' 2017'!$O$1</f>
        <v>176339.77038954143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1596857936</v>
      </c>
      <c r="F24" s="8">
        <f>E24/' 2017'!$O$1</f>
        <v>211939469.90510318</v>
      </c>
      <c r="I24" s="13"/>
      <c r="J24" s="13"/>
    </row>
    <row r="25" spans="2:18" ht="12.9" customHeight="1" x14ac:dyDescent="0.2">
      <c r="B25" s="9" t="s">
        <v>121</v>
      </c>
      <c r="C25" s="2"/>
      <c r="D25" s="10"/>
      <c r="E25" s="3">
        <f>+E24/1000000</f>
        <v>1596.8579360000001</v>
      </c>
      <c r="F25" s="3">
        <f>E25/' 2017'!$O$1</f>
        <v>211.93946990510318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5" t="s">
        <v>56</v>
      </c>
      <c r="C30" s="65"/>
      <c r="D30" s="65" t="s">
        <v>60</v>
      </c>
      <c r="E30" s="65"/>
      <c r="F30" s="65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241070</v>
      </c>
      <c r="E32" s="26">
        <v>1241759</v>
      </c>
      <c r="F32" s="26">
        <f>E32/' 2017'!$O$1</f>
        <v>164809.74185413762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283915</v>
      </c>
      <c r="E33" s="26">
        <v>1455132</v>
      </c>
      <c r="F33" s="26">
        <f>E33/' 2017'!$O$1</f>
        <v>193129.20565399164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1779050</v>
      </c>
      <c r="E34" s="26">
        <v>494310</v>
      </c>
      <c r="F34" s="26">
        <f>E34/' 2017'!$O$1</f>
        <v>65606.211427433795</v>
      </c>
    </row>
    <row r="35" spans="2:18" ht="12.9" customHeight="1" x14ac:dyDescent="0.2">
      <c r="B35" s="18" t="s">
        <v>5</v>
      </c>
      <c r="C35" s="18" t="s">
        <v>20</v>
      </c>
      <c r="D35" s="26">
        <v>1301420</v>
      </c>
      <c r="E35" s="26">
        <v>1268316</v>
      </c>
      <c r="F35" s="26">
        <f>E35/' 2017'!$O$1</f>
        <v>168334.46147720484</v>
      </c>
    </row>
    <row r="36" spans="2:18" ht="12.9" customHeight="1" x14ac:dyDescent="0.2">
      <c r="B36" s="18" t="s">
        <v>6</v>
      </c>
      <c r="C36" s="18" t="s">
        <v>21</v>
      </c>
      <c r="D36" s="26">
        <v>95662445</v>
      </c>
      <c r="E36" s="26">
        <v>2270276</v>
      </c>
      <c r="F36" s="26">
        <f>E36/' 2017'!$O$1</f>
        <v>301317.40659632353</v>
      </c>
    </row>
    <row r="37" spans="2:18" ht="12.9" customHeight="1" x14ac:dyDescent="0.2">
      <c r="B37" s="18" t="s">
        <v>7</v>
      </c>
      <c r="C37" s="18" t="s">
        <v>22</v>
      </c>
      <c r="D37" s="26">
        <v>2367000</v>
      </c>
      <c r="E37" s="26">
        <v>146988</v>
      </c>
      <c r="F37" s="26">
        <f>E37/' 2017'!$O$1</f>
        <v>19508.660163249053</v>
      </c>
    </row>
    <row r="38" spans="2:18" ht="12.9" customHeight="1" x14ac:dyDescent="0.2">
      <c r="B38" s="18" t="s">
        <v>8</v>
      </c>
      <c r="C38" s="18" t="s">
        <v>23</v>
      </c>
      <c r="D38" s="26">
        <v>351650</v>
      </c>
      <c r="E38" s="26">
        <v>281378</v>
      </c>
      <c r="F38" s="26">
        <f>E38/' 2017'!$O$1</f>
        <v>37345.278386090649</v>
      </c>
    </row>
    <row r="39" spans="2:18" ht="12.9" customHeight="1" x14ac:dyDescent="0.2">
      <c r="B39" s="18" t="s">
        <v>38</v>
      </c>
      <c r="C39" s="18" t="s">
        <v>39</v>
      </c>
      <c r="D39" s="26">
        <v>151100</v>
      </c>
      <c r="E39" s="26">
        <v>18005</v>
      </c>
      <c r="F39" s="26">
        <f>E39/' 2017'!$O$1</f>
        <v>2389.674165505342</v>
      </c>
    </row>
    <row r="40" spans="2:18" ht="12.9" customHeight="1" x14ac:dyDescent="0.2">
      <c r="B40" s="18" t="s">
        <v>9</v>
      </c>
      <c r="C40" s="18" t="s">
        <v>24</v>
      </c>
      <c r="D40" s="26">
        <v>869560</v>
      </c>
      <c r="E40" s="26">
        <v>669139</v>
      </c>
      <c r="F40" s="26">
        <f>E40/' 2017'!$O$1</f>
        <v>88810.007299754463</v>
      </c>
    </row>
    <row r="41" spans="2:18" ht="12.9" customHeight="1" x14ac:dyDescent="0.2">
      <c r="B41" s="18" t="s">
        <v>10</v>
      </c>
      <c r="C41" s="18" t="s">
        <v>25</v>
      </c>
      <c r="D41" s="26">
        <v>2397337</v>
      </c>
      <c r="E41" s="26">
        <v>16507336</v>
      </c>
      <c r="F41" s="26">
        <f>E41/' 2017'!$O$1</f>
        <v>2190899.9933638596</v>
      </c>
    </row>
    <row r="42" spans="2:18" ht="12.9" customHeight="1" x14ac:dyDescent="0.2">
      <c r="B42" s="18" t="s">
        <v>11</v>
      </c>
      <c r="C42" s="18" t="s">
        <v>26</v>
      </c>
      <c r="D42" s="26">
        <v>600883</v>
      </c>
      <c r="E42" s="26">
        <v>5241031</v>
      </c>
      <c r="F42" s="26">
        <f>E42/' 2017'!$O$1</f>
        <v>695604.35330811597</v>
      </c>
    </row>
    <row r="43" spans="2:18" ht="12.9" customHeight="1" x14ac:dyDescent="0.2">
      <c r="B43" s="18" t="s">
        <v>12</v>
      </c>
      <c r="C43" s="18" t="s">
        <v>27</v>
      </c>
      <c r="D43" s="26">
        <v>2315598</v>
      </c>
      <c r="E43" s="26">
        <v>16071561</v>
      </c>
      <c r="F43" s="26">
        <f>E43/' 2017'!$O$1</f>
        <v>2133062.711526976</v>
      </c>
    </row>
    <row r="44" spans="2:18" ht="12.9" customHeight="1" x14ac:dyDescent="0.2">
      <c r="B44" s="18" t="s">
        <v>13</v>
      </c>
      <c r="C44" s="18" t="s">
        <v>28</v>
      </c>
      <c r="D44" s="26">
        <v>2059760</v>
      </c>
      <c r="E44" s="26">
        <v>128702</v>
      </c>
      <c r="F44" s="26">
        <f>E44/' 2017'!$O$1</f>
        <v>17081.6908885792</v>
      </c>
    </row>
    <row r="45" spans="2:18" ht="12.9" customHeight="1" x14ac:dyDescent="0.2">
      <c r="B45" s="18" t="s">
        <v>40</v>
      </c>
      <c r="C45" s="18" t="s">
        <v>41</v>
      </c>
      <c r="D45" s="26">
        <v>3610</v>
      </c>
      <c r="E45" s="26">
        <v>6015</v>
      </c>
      <c r="F45" s="26">
        <f>E45/' 2017'!$O$1</f>
        <v>798.32769261397561</v>
      </c>
    </row>
    <row r="46" spans="2:18" ht="12.9" customHeight="1" x14ac:dyDescent="0.2">
      <c r="B46" s="12" t="s">
        <v>42</v>
      </c>
      <c r="C46" s="12" t="s">
        <v>43</v>
      </c>
      <c r="D46" s="26">
        <v>232</v>
      </c>
      <c r="E46" s="26">
        <v>904</v>
      </c>
      <c r="F46" s="26">
        <f>E46/' 2017'!$O$1</f>
        <v>119.98141880682195</v>
      </c>
    </row>
    <row r="47" spans="2:18" ht="12.9" customHeight="1" x14ac:dyDescent="0.2">
      <c r="B47" s="18" t="s">
        <v>14</v>
      </c>
      <c r="C47" s="18" t="s">
        <v>29</v>
      </c>
      <c r="D47" s="26">
        <v>2275065</v>
      </c>
      <c r="E47" s="26">
        <v>8816954</v>
      </c>
      <c r="F47" s="26">
        <f>E47/' 2017'!$O$1</f>
        <v>1170210.8965425708</v>
      </c>
    </row>
    <row r="48" spans="2:18" ht="12.9" customHeight="1" x14ac:dyDescent="0.2">
      <c r="B48" s="18" t="s">
        <v>15</v>
      </c>
      <c r="C48" s="18" t="s">
        <v>30</v>
      </c>
      <c r="D48" s="26">
        <v>71456768</v>
      </c>
      <c r="E48" s="26">
        <v>532683384</v>
      </c>
      <c r="F48" s="26">
        <f>E48/' 2017'!$O$1</f>
        <v>70699234.720286682</v>
      </c>
    </row>
    <row r="49" spans="2:9" ht="12.9" customHeight="1" x14ac:dyDescent="0.2">
      <c r="B49" s="18" t="s">
        <v>16</v>
      </c>
      <c r="C49" s="18" t="s">
        <v>31</v>
      </c>
      <c r="D49" s="26">
        <v>427440</v>
      </c>
      <c r="E49" s="26">
        <v>709423</v>
      </c>
      <c r="F49" s="26">
        <f>E49/' 2017'!$O$1</f>
        <v>94156.612913929261</v>
      </c>
    </row>
    <row r="50" spans="2:9" s="15" customFormat="1" ht="12.9" customHeight="1" x14ac:dyDescent="0.2">
      <c r="B50" s="4" t="s">
        <v>32</v>
      </c>
      <c r="C50" s="4"/>
      <c r="D50" s="8"/>
      <c r="E50" s="8">
        <f>SUM(E32:E49)</f>
        <v>588010613</v>
      </c>
      <c r="F50" s="8">
        <f>E50/' 2017'!$O$1</f>
        <v>78042419.934965819</v>
      </c>
      <c r="I50" s="13"/>
    </row>
    <row r="51" spans="2:9" ht="12.9" customHeight="1" x14ac:dyDescent="0.2">
      <c r="B51" s="9" t="s">
        <v>121</v>
      </c>
      <c r="C51" s="2"/>
      <c r="D51" s="10"/>
      <c r="E51" s="3">
        <f>+E50/1000000</f>
        <v>588.01061300000003</v>
      </c>
      <c r="F51" s="3">
        <f>E51/' 2017'!$O$1</f>
        <v>78.042419934965821</v>
      </c>
    </row>
    <row r="52" spans="2:9" ht="12.9" customHeight="1" x14ac:dyDescent="0.2">
      <c r="B52" s="22"/>
      <c r="D52" s="19"/>
      <c r="E52" s="19"/>
      <c r="F52" s="19"/>
    </row>
    <row r="53" spans="2:9" ht="12.9" customHeight="1" x14ac:dyDescent="0.2">
      <c r="B53" s="22"/>
      <c r="D53" s="19"/>
      <c r="E53" s="19"/>
      <c r="F53" s="19"/>
    </row>
    <row r="54" spans="2:9" ht="12.9" customHeight="1" x14ac:dyDescent="0.25">
      <c r="B54" s="25" t="s">
        <v>84</v>
      </c>
      <c r="C54" s="29"/>
      <c r="D54" s="29"/>
      <c r="E54" s="29"/>
      <c r="F54" s="29"/>
    </row>
    <row r="55" spans="2:9" ht="12.9" customHeight="1" x14ac:dyDescent="0.2">
      <c r="B55" s="23"/>
      <c r="C55" s="29"/>
      <c r="D55" s="29"/>
      <c r="E55" s="29"/>
      <c r="F55" s="29"/>
    </row>
    <row r="56" spans="2:9" ht="22.5" customHeight="1" x14ac:dyDescent="0.2">
      <c r="B56" s="65" t="s">
        <v>56</v>
      </c>
      <c r="C56" s="65"/>
      <c r="D56" s="65" t="s">
        <v>57</v>
      </c>
      <c r="E56" s="65"/>
      <c r="F56" s="65"/>
    </row>
    <row r="57" spans="2:9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9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2017'!$O$1</f>
        <v>0</v>
      </c>
    </row>
    <row r="59" spans="2:9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2017'!$O$1</f>
        <v>0</v>
      </c>
    </row>
    <row r="60" spans="2:9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2017'!$O$1</f>
        <v>0</v>
      </c>
    </row>
    <row r="61" spans="2:9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2017'!$O$1</f>
        <v>0</v>
      </c>
    </row>
    <row r="62" spans="2:9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2017'!$O$1</f>
        <v>0</v>
      </c>
    </row>
    <row r="63" spans="2:9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2017'!$O$1</f>
        <v>0</v>
      </c>
    </row>
    <row r="64" spans="2:9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2017'!$O$1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2017'!$O$1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2017'!$O$1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2017'!$O$1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2017'!$O$1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2017'!$O$1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2017'!$O$1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15</v>
      </c>
      <c r="E71" s="26">
        <v>108</v>
      </c>
      <c r="F71" s="26">
        <f>E71/' 2017'!$O$1</f>
        <v>14.334063308779612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2017'!$O$1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108</v>
      </c>
      <c r="F73" s="8">
        <f>E73/' 2017'!$O$1</f>
        <v>14.334063308779612</v>
      </c>
    </row>
    <row r="74" spans="2:6" ht="12.9" customHeight="1" x14ac:dyDescent="0.2">
      <c r="B74" s="9" t="s">
        <v>121</v>
      </c>
      <c r="C74" s="2"/>
      <c r="D74" s="10"/>
      <c r="E74" s="3">
        <f>+E73/1000000</f>
        <v>1.08E-4</v>
      </c>
      <c r="F74" s="3">
        <f>E74/' 2017'!$O$1</f>
        <v>1.4334063308779613E-5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85</v>
      </c>
      <c r="C77" s="29"/>
      <c r="D77" s="26"/>
      <c r="E77" s="26"/>
      <c r="F77" s="26"/>
    </row>
    <row r="78" spans="2:6" ht="12.9" customHeight="1" x14ac:dyDescent="0.25">
      <c r="B78" s="28" t="s">
        <v>122</v>
      </c>
      <c r="C78" s="29"/>
      <c r="D78" s="26"/>
      <c r="E78" s="26"/>
      <c r="F78" s="26"/>
    </row>
    <row r="79" spans="2:6" ht="12.9" customHeight="1" x14ac:dyDescent="0.2">
      <c r="B79" s="64"/>
      <c r="C79" s="64"/>
      <c r="D79" s="64"/>
      <c r="E79" s="64"/>
      <c r="F79" s="62"/>
    </row>
    <row r="80" spans="2:6" ht="12.9" customHeight="1" x14ac:dyDescent="0.2">
      <c r="B80" s="63"/>
      <c r="C80" s="63"/>
      <c r="D80" s="63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1596.8580440000001</v>
      </c>
      <c r="F81" s="6">
        <f>E81/' 2017'!$O$1</f>
        <v>211.93948423916649</v>
      </c>
    </row>
    <row r="82" spans="2:6" ht="12.9" customHeight="1" x14ac:dyDescent="0.2">
      <c r="B82" s="5" t="s">
        <v>37</v>
      </c>
      <c r="C82" s="5"/>
      <c r="D82" s="5"/>
      <c r="E82" s="11">
        <f>+E51</f>
        <v>588.01061300000003</v>
      </c>
      <c r="F82" s="11">
        <f>E82/' 2017'!$O$1</f>
        <v>78.042419934965821</v>
      </c>
    </row>
    <row r="85" spans="2:6" ht="12.9" customHeight="1" x14ac:dyDescent="0.2">
      <c r="B85" s="34" t="s">
        <v>124</v>
      </c>
    </row>
  </sheetData>
  <mergeCells count="7">
    <mergeCell ref="B79:E79"/>
    <mergeCell ref="B4:C4"/>
    <mergeCell ref="B30:C30"/>
    <mergeCell ref="B56:C56"/>
    <mergeCell ref="D56:F56"/>
    <mergeCell ref="D30:F30"/>
    <mergeCell ref="D4:F4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15" ht="12.9" customHeight="1" x14ac:dyDescent="0.3">
      <c r="B2" s="17" t="s">
        <v>86</v>
      </c>
      <c r="C2" s="16"/>
      <c r="D2" s="29"/>
      <c r="E2" s="29"/>
      <c r="F2" s="29"/>
    </row>
    <row r="3" spans="2:15" ht="12.9" customHeight="1" x14ac:dyDescent="0.2">
      <c r="B3" s="23"/>
      <c r="C3" s="29"/>
      <c r="D3" s="29"/>
      <c r="E3" s="29"/>
      <c r="F3" s="29"/>
    </row>
    <row r="4" spans="2:15" ht="22.5" customHeight="1" x14ac:dyDescent="0.2">
      <c r="B4" s="65" t="s">
        <v>56</v>
      </c>
      <c r="C4" s="65"/>
      <c r="D4" s="65" t="s">
        <v>57</v>
      </c>
      <c r="E4" s="65"/>
      <c r="F4" s="65"/>
    </row>
    <row r="5" spans="2:15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15" ht="12.9" customHeight="1" x14ac:dyDescent="0.2">
      <c r="B6" s="18" t="s">
        <v>2</v>
      </c>
      <c r="C6" s="18" t="s">
        <v>17</v>
      </c>
      <c r="D6" s="26">
        <v>1640523</v>
      </c>
      <c r="E6" s="26">
        <v>7925363</v>
      </c>
      <c r="F6" s="26">
        <f>E6/' 2017'!$O$1</f>
        <v>1051876.4350653659</v>
      </c>
    </row>
    <row r="7" spans="2:15" ht="12.9" customHeight="1" x14ac:dyDescent="0.2">
      <c r="B7" s="18" t="s">
        <v>3</v>
      </c>
      <c r="C7" s="18" t="s">
        <v>18</v>
      </c>
      <c r="D7" s="26">
        <v>942315</v>
      </c>
      <c r="E7" s="26">
        <v>4498922</v>
      </c>
      <c r="F7" s="26">
        <f>E7/' 2017'!$O$1</f>
        <v>597109.56267834629</v>
      </c>
    </row>
    <row r="8" spans="2:15" ht="12.9" customHeight="1" x14ac:dyDescent="0.2">
      <c r="B8" s="18" t="s">
        <v>4</v>
      </c>
      <c r="C8" s="18" t="s">
        <v>19</v>
      </c>
      <c r="D8" s="26">
        <v>6310900</v>
      </c>
      <c r="E8" s="26">
        <v>1667021</v>
      </c>
      <c r="F8" s="26">
        <f>E8/' 2017'!$O$1</f>
        <v>221251.70880615833</v>
      </c>
    </row>
    <row r="9" spans="2:15" ht="12.9" customHeight="1" x14ac:dyDescent="0.2">
      <c r="B9" s="18" t="s">
        <v>5</v>
      </c>
      <c r="C9" s="18" t="s">
        <v>20</v>
      </c>
      <c r="D9" s="26">
        <v>2855040</v>
      </c>
      <c r="E9" s="26">
        <v>2772368</v>
      </c>
      <c r="F9" s="26">
        <f>E9/' 2017'!$O$1</f>
        <v>367956.46691883996</v>
      </c>
    </row>
    <row r="10" spans="2:15" ht="12.9" customHeight="1" x14ac:dyDescent="0.2">
      <c r="B10" s="18" t="s">
        <v>6</v>
      </c>
      <c r="C10" s="18" t="s">
        <v>21</v>
      </c>
      <c r="D10" s="26">
        <v>164328000</v>
      </c>
      <c r="E10" s="26">
        <v>3743907</v>
      </c>
      <c r="F10" s="26">
        <f>E10/' 2017'!$O$1</f>
        <v>496901.85148317734</v>
      </c>
    </row>
    <row r="11" spans="2:15" ht="12.9" customHeight="1" x14ac:dyDescent="0.2">
      <c r="B11" s="18" t="s">
        <v>7</v>
      </c>
      <c r="C11" s="18" t="s">
        <v>22</v>
      </c>
      <c r="D11" s="26">
        <v>33928100</v>
      </c>
      <c r="E11" s="26">
        <v>1874179</v>
      </c>
      <c r="F11" s="26">
        <f>E11/' 2017'!$O$1</f>
        <v>248746.30035171544</v>
      </c>
    </row>
    <row r="12" spans="2:15" ht="12.9" customHeight="1" x14ac:dyDescent="0.2">
      <c r="B12" s="18" t="s">
        <v>8</v>
      </c>
      <c r="C12" s="18" t="s">
        <v>23</v>
      </c>
      <c r="D12" s="26">
        <v>1547500</v>
      </c>
      <c r="E12" s="26">
        <v>1183068</v>
      </c>
      <c r="F12" s="26">
        <f>E12/' 2017'!$O$1</f>
        <v>157020.10750547482</v>
      </c>
    </row>
    <row r="13" spans="2:15" ht="12.9" customHeight="1" x14ac:dyDescent="0.2">
      <c r="B13" s="18" t="s">
        <v>38</v>
      </c>
      <c r="C13" s="18" t="s">
        <v>39</v>
      </c>
      <c r="D13" s="26">
        <v>87960</v>
      </c>
      <c r="E13" s="26">
        <v>8707</v>
      </c>
      <c r="F13" s="26">
        <f>E13/' 2017'!$O$1</f>
        <v>1155.617492866149</v>
      </c>
      <c r="O13" s="31"/>
    </row>
    <row r="14" spans="2:15" ht="12.9" customHeight="1" x14ac:dyDescent="0.2">
      <c r="B14" s="18" t="s">
        <v>9</v>
      </c>
      <c r="C14" s="18" t="s">
        <v>24</v>
      </c>
      <c r="D14" s="26">
        <v>2966410</v>
      </c>
      <c r="E14" s="26">
        <v>2187111</v>
      </c>
      <c r="F14" s="26">
        <f>E14/' 2017'!$O$1</f>
        <v>290279.51423452119</v>
      </c>
      <c r="O14" s="31"/>
    </row>
    <row r="15" spans="2:15" ht="12.9" customHeight="1" x14ac:dyDescent="0.2">
      <c r="B15" s="18" t="s">
        <v>10</v>
      </c>
      <c r="C15" s="18" t="s">
        <v>25</v>
      </c>
      <c r="D15" s="26">
        <v>9348212</v>
      </c>
      <c r="E15" s="26">
        <v>62635837</v>
      </c>
      <c r="F15" s="26">
        <f>E15/' 2017'!$O$1</f>
        <v>8313204.1940407455</v>
      </c>
      <c r="O15" s="31"/>
    </row>
    <row r="16" spans="2:15" ht="12.9" customHeight="1" x14ac:dyDescent="0.2">
      <c r="B16" s="18" t="s">
        <v>11</v>
      </c>
      <c r="C16" s="18" t="s">
        <v>26</v>
      </c>
      <c r="D16" s="26">
        <v>2456942</v>
      </c>
      <c r="E16" s="26">
        <v>20551579</v>
      </c>
      <c r="F16" s="26">
        <f>E16/' 2017'!$O$1</f>
        <v>2727663.282235052</v>
      </c>
      <c r="O16" s="31"/>
    </row>
    <row r="17" spans="2:18" ht="12.9" customHeight="1" x14ac:dyDescent="0.2">
      <c r="B17" s="18" t="s">
        <v>12</v>
      </c>
      <c r="C17" s="18" t="s">
        <v>27</v>
      </c>
      <c r="D17" s="26">
        <v>19636030</v>
      </c>
      <c r="E17" s="26">
        <v>130314412</v>
      </c>
      <c r="F17" s="26">
        <f>E17/' 2017'!$O$1</f>
        <v>17295694.737540644</v>
      </c>
    </row>
    <row r="18" spans="2:18" ht="12.9" customHeight="1" x14ac:dyDescent="0.2">
      <c r="B18" s="18" t="s">
        <v>13</v>
      </c>
      <c r="C18" s="18" t="s">
        <v>28</v>
      </c>
      <c r="D18" s="26">
        <v>2411980</v>
      </c>
      <c r="E18" s="26">
        <v>138390</v>
      </c>
      <c r="F18" s="26">
        <f>E18/' 2017'!$O$1</f>
        <v>18367.509456500098</v>
      </c>
    </row>
    <row r="19" spans="2:18" ht="12.9" customHeight="1" x14ac:dyDescent="0.2">
      <c r="B19" s="18" t="s">
        <v>40</v>
      </c>
      <c r="C19" s="18" t="s">
        <v>41</v>
      </c>
      <c r="D19" s="26">
        <v>6599</v>
      </c>
      <c r="E19" s="26">
        <v>9519</v>
      </c>
      <c r="F19" s="26">
        <f>E19/' 2017'!$O$1</f>
        <v>1263.3884132988253</v>
      </c>
    </row>
    <row r="20" spans="2:18" ht="12.9" customHeight="1" x14ac:dyDescent="0.2">
      <c r="B20" s="18" t="s">
        <v>42</v>
      </c>
      <c r="C20" s="18" t="s">
        <v>43</v>
      </c>
      <c r="D20" s="26">
        <v>3389</v>
      </c>
      <c r="E20" s="26">
        <v>11569</v>
      </c>
      <c r="F20" s="26">
        <f>E20/' 2017'!$O$1</f>
        <v>1535.4701705488087</v>
      </c>
    </row>
    <row r="21" spans="2:18" ht="12.9" customHeight="1" x14ac:dyDescent="0.2">
      <c r="B21" s="18" t="s">
        <v>14</v>
      </c>
      <c r="C21" s="18" t="s">
        <v>29</v>
      </c>
      <c r="D21" s="26">
        <v>2745589</v>
      </c>
      <c r="E21" s="26">
        <v>10225672</v>
      </c>
      <c r="F21" s="26">
        <f>E21/' 2017'!$O$1</f>
        <v>1357179.9057668059</v>
      </c>
      <c r="I21" s="6"/>
      <c r="P21" s="6"/>
    </row>
    <row r="22" spans="2:18" ht="12.9" customHeight="1" x14ac:dyDescent="0.2">
      <c r="B22" s="18" t="s">
        <v>15</v>
      </c>
      <c r="C22" s="18" t="s">
        <v>30</v>
      </c>
      <c r="D22" s="26">
        <v>205014198</v>
      </c>
      <c r="E22" s="26">
        <v>1505418016</v>
      </c>
      <c r="F22" s="26">
        <f>E22/' 2017'!$O$1</f>
        <v>199803306.92149445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1864843</v>
      </c>
      <c r="E23" s="26">
        <v>3132628</v>
      </c>
      <c r="F23" s="26">
        <f>E23/' 2017'!$O$1</f>
        <v>415771.18587829318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1758298268</v>
      </c>
      <c r="F24" s="8">
        <f>E24/' 2017'!$O$1</f>
        <v>233366284.15953282</v>
      </c>
      <c r="I24" s="13"/>
      <c r="J24" s="13"/>
    </row>
    <row r="25" spans="2:18" ht="12.9" customHeight="1" x14ac:dyDescent="0.2">
      <c r="B25" s="9" t="s">
        <v>121</v>
      </c>
      <c r="C25" s="2"/>
      <c r="D25" s="10"/>
      <c r="E25" s="3">
        <f>+E24/1000000</f>
        <v>1758.298268</v>
      </c>
      <c r="F25" s="3">
        <f>E25/' 2017'!$O$1</f>
        <v>233.3662841595328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5" t="s">
        <v>56</v>
      </c>
      <c r="C30" s="65"/>
      <c r="D30" s="65" t="s">
        <v>60</v>
      </c>
      <c r="E30" s="65"/>
      <c r="F30" s="65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353705</v>
      </c>
      <c r="E32" s="26">
        <v>1737597</v>
      </c>
      <c r="F32" s="26">
        <f>E32/' 2017'!$O$1</f>
        <v>230618.75373282898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352640</v>
      </c>
      <c r="E33" s="26">
        <v>1731937</v>
      </c>
      <c r="F33" s="26">
        <f>E33/' 2017'!$O$1</f>
        <v>229867.54263720219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1970100</v>
      </c>
      <c r="E34" s="26">
        <v>558526</v>
      </c>
      <c r="F34" s="26">
        <f>E34/' 2017'!$O$1</f>
        <v>74129.139292587424</v>
      </c>
    </row>
    <row r="35" spans="2:18" ht="12.9" customHeight="1" x14ac:dyDescent="0.2">
      <c r="B35" s="18" t="s">
        <v>5</v>
      </c>
      <c r="C35" s="18" t="s">
        <v>20</v>
      </c>
      <c r="D35" s="26">
        <v>1843170</v>
      </c>
      <c r="E35" s="26">
        <v>1796149</v>
      </c>
      <c r="F35" s="26">
        <f>E35/' 2017'!$O$1</f>
        <v>238389.93961112216</v>
      </c>
    </row>
    <row r="36" spans="2:18" ht="12.9" customHeight="1" x14ac:dyDescent="0.2">
      <c r="B36" s="18" t="s">
        <v>6</v>
      </c>
      <c r="C36" s="18" t="s">
        <v>21</v>
      </c>
      <c r="D36" s="26">
        <v>86728095</v>
      </c>
      <c r="E36" s="26">
        <v>2053931</v>
      </c>
      <c r="F36" s="26">
        <f>E36/' 2017'!$O$1</f>
        <v>272603.49060986127</v>
      </c>
    </row>
    <row r="37" spans="2:18" ht="12.9" customHeight="1" x14ac:dyDescent="0.2">
      <c r="B37" s="18" t="s">
        <v>7</v>
      </c>
      <c r="C37" s="18" t="s">
        <v>22</v>
      </c>
      <c r="D37" s="26">
        <v>4335100</v>
      </c>
      <c r="E37" s="26">
        <v>256420</v>
      </c>
      <c r="F37" s="26">
        <f>E37/' 2017'!$O$1</f>
        <v>34032.782533678408</v>
      </c>
    </row>
    <row r="38" spans="2:18" ht="12.9" customHeight="1" x14ac:dyDescent="0.2">
      <c r="B38" s="18" t="s">
        <v>8</v>
      </c>
      <c r="C38" s="18" t="s">
        <v>23</v>
      </c>
      <c r="D38" s="26">
        <v>365700</v>
      </c>
      <c r="E38" s="26">
        <v>283999</v>
      </c>
      <c r="F38" s="26">
        <f>E38/' 2017'!$O$1</f>
        <v>37693.144866945382</v>
      </c>
    </row>
    <row r="39" spans="2:18" ht="12.9" customHeight="1" x14ac:dyDescent="0.2">
      <c r="B39" s="18" t="s">
        <v>38</v>
      </c>
      <c r="C39" s="18" t="s">
        <v>39</v>
      </c>
      <c r="D39" s="26">
        <v>58860</v>
      </c>
      <c r="E39" s="26">
        <v>6756</v>
      </c>
      <c r="F39" s="26">
        <f>E39/' 2017'!$O$1</f>
        <v>896.67529364921359</v>
      </c>
    </row>
    <row r="40" spans="2:18" ht="12.9" customHeight="1" x14ac:dyDescent="0.2">
      <c r="B40" s="18" t="s">
        <v>9</v>
      </c>
      <c r="C40" s="18" t="s">
        <v>24</v>
      </c>
      <c r="D40" s="26">
        <v>863020</v>
      </c>
      <c r="E40" s="26">
        <v>654361</v>
      </c>
      <c r="F40" s="26">
        <f>E40/' 2017'!$O$1</f>
        <v>86848.62963700312</v>
      </c>
    </row>
    <row r="41" spans="2:18" ht="12.9" customHeight="1" x14ac:dyDescent="0.2">
      <c r="B41" s="18" t="s">
        <v>10</v>
      </c>
      <c r="C41" s="18" t="s">
        <v>25</v>
      </c>
      <c r="D41" s="26">
        <v>2034872</v>
      </c>
      <c r="E41" s="26">
        <v>13778110</v>
      </c>
      <c r="F41" s="26">
        <f>E41/' 2017'!$O$1</f>
        <v>1828669.4538456432</v>
      </c>
    </row>
    <row r="42" spans="2:18" ht="12.9" customHeight="1" x14ac:dyDescent="0.2">
      <c r="B42" s="18" t="s">
        <v>11</v>
      </c>
      <c r="C42" s="18" t="s">
        <v>26</v>
      </c>
      <c r="D42" s="26">
        <v>698074</v>
      </c>
      <c r="E42" s="26">
        <v>6025460</v>
      </c>
      <c r="F42" s="26">
        <f>E42/' 2017'!$O$1</f>
        <v>799715.97318999271</v>
      </c>
    </row>
    <row r="43" spans="2:18" ht="12.9" customHeight="1" x14ac:dyDescent="0.2">
      <c r="B43" s="18" t="s">
        <v>12</v>
      </c>
      <c r="C43" s="18" t="s">
        <v>27</v>
      </c>
      <c r="D43" s="26">
        <v>2889420</v>
      </c>
      <c r="E43" s="26">
        <v>19374723</v>
      </c>
      <c r="F43" s="26">
        <f>E43/' 2017'!$O$1</f>
        <v>2571467.6488154489</v>
      </c>
    </row>
    <row r="44" spans="2:18" ht="12.9" customHeight="1" x14ac:dyDescent="0.2">
      <c r="B44" s="18" t="s">
        <v>13</v>
      </c>
      <c r="C44" s="18" t="s">
        <v>28</v>
      </c>
      <c r="D44" s="26">
        <v>2085550</v>
      </c>
      <c r="E44" s="26">
        <v>135063</v>
      </c>
      <c r="F44" s="26">
        <f>E44/' 2017'!$O$1</f>
        <v>17925.940672904639</v>
      </c>
    </row>
    <row r="45" spans="2:18" ht="12.9" customHeight="1" x14ac:dyDescent="0.2">
      <c r="B45" s="18" t="s">
        <v>40</v>
      </c>
      <c r="C45" s="18" t="s">
        <v>41</v>
      </c>
      <c r="D45" s="26">
        <v>6674</v>
      </c>
      <c r="E45" s="26">
        <v>11023</v>
      </c>
      <c r="F45" s="26">
        <f>E45/' 2017'!$O$1</f>
        <v>1463.003517154423</v>
      </c>
    </row>
    <row r="46" spans="2:18" ht="12.9" customHeight="1" x14ac:dyDescent="0.2">
      <c r="B46" s="12" t="s">
        <v>42</v>
      </c>
      <c r="C46" s="12" t="s">
        <v>43</v>
      </c>
      <c r="D46" s="26">
        <v>2053</v>
      </c>
      <c r="E46" s="26">
        <v>7987</v>
      </c>
      <c r="F46" s="26">
        <f>E46/' 2017'!$O$1</f>
        <v>1060.0570708076182</v>
      </c>
    </row>
    <row r="47" spans="2:18" ht="12.9" customHeight="1" x14ac:dyDescent="0.2">
      <c r="B47" s="18" t="s">
        <v>14</v>
      </c>
      <c r="C47" s="18" t="s">
        <v>29</v>
      </c>
      <c r="D47" s="26">
        <v>2288410</v>
      </c>
      <c r="E47" s="26">
        <v>8809338</v>
      </c>
      <c r="F47" s="26">
        <f>E47/' 2017'!$O$1</f>
        <v>1169200.0796336851</v>
      </c>
    </row>
    <row r="48" spans="2:18" ht="12.9" customHeight="1" x14ac:dyDescent="0.2">
      <c r="B48" s="18" t="s">
        <v>15</v>
      </c>
      <c r="C48" s="18" t="s">
        <v>30</v>
      </c>
      <c r="D48" s="26">
        <v>76847646</v>
      </c>
      <c r="E48" s="26">
        <v>571605589</v>
      </c>
      <c r="F48" s="26">
        <f>E48/' 2017'!$O$1</f>
        <v>75865099.077576473</v>
      </c>
    </row>
    <row r="49" spans="2:9" ht="12.9" customHeight="1" x14ac:dyDescent="0.2">
      <c r="B49" s="18" t="s">
        <v>16</v>
      </c>
      <c r="C49" s="18" t="s">
        <v>31</v>
      </c>
      <c r="D49" s="26">
        <v>870940</v>
      </c>
      <c r="E49" s="26">
        <v>1459579</v>
      </c>
      <c r="F49" s="26">
        <f>E49/' 2017'!$O$1</f>
        <v>193719.42398301148</v>
      </c>
    </row>
    <row r="50" spans="2:9" s="15" customFormat="1" ht="12.9" customHeight="1" x14ac:dyDescent="0.2">
      <c r="B50" s="4" t="s">
        <v>32</v>
      </c>
      <c r="C50" s="4"/>
      <c r="D50" s="8"/>
      <c r="E50" s="8">
        <f>SUM(E32:E49)</f>
        <v>630286548</v>
      </c>
      <c r="F50" s="8">
        <f>E50/' 2017'!$O$1</f>
        <v>83653400.756520003</v>
      </c>
      <c r="I50" s="13"/>
    </row>
    <row r="51" spans="2:9" ht="12.9" customHeight="1" x14ac:dyDescent="0.2">
      <c r="B51" s="9" t="s">
        <v>121</v>
      </c>
      <c r="C51" s="2"/>
      <c r="D51" s="10"/>
      <c r="E51" s="3">
        <f>+E50/1000000</f>
        <v>630.28654800000004</v>
      </c>
      <c r="F51" s="3">
        <f>E51/' 2017'!$O$1</f>
        <v>83.653400756520014</v>
      </c>
    </row>
    <row r="52" spans="2:9" ht="12.9" customHeight="1" x14ac:dyDescent="0.2">
      <c r="B52" s="22"/>
      <c r="D52" s="19"/>
      <c r="E52" s="19"/>
      <c r="F52" s="19"/>
    </row>
    <row r="53" spans="2:9" ht="12.9" customHeight="1" x14ac:dyDescent="0.2">
      <c r="B53" s="22"/>
      <c r="D53" s="19"/>
      <c r="E53" s="19"/>
      <c r="F53" s="19"/>
    </row>
    <row r="54" spans="2:9" ht="12.9" customHeight="1" x14ac:dyDescent="0.25">
      <c r="B54" s="25" t="s">
        <v>88</v>
      </c>
      <c r="C54" s="29"/>
      <c r="D54" s="29"/>
      <c r="E54" s="29"/>
      <c r="F54" s="29"/>
    </row>
    <row r="55" spans="2:9" ht="12.9" customHeight="1" x14ac:dyDescent="0.2">
      <c r="B55" s="23"/>
      <c r="C55" s="29"/>
      <c r="D55" s="29"/>
      <c r="E55" s="29"/>
      <c r="F55" s="29"/>
    </row>
    <row r="56" spans="2:9" ht="22.5" customHeight="1" x14ac:dyDescent="0.2">
      <c r="B56" s="65" t="s">
        <v>56</v>
      </c>
      <c r="C56" s="65"/>
      <c r="D56" s="65" t="s">
        <v>57</v>
      </c>
      <c r="E56" s="65"/>
      <c r="F56" s="65"/>
    </row>
    <row r="57" spans="2:9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9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2017'!$O$1</f>
        <v>0</v>
      </c>
    </row>
    <row r="59" spans="2:9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2017'!$O$1</f>
        <v>0</v>
      </c>
    </row>
    <row r="60" spans="2:9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2017'!$O$1</f>
        <v>0</v>
      </c>
    </row>
    <row r="61" spans="2:9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2017'!$O$1</f>
        <v>0</v>
      </c>
    </row>
    <row r="62" spans="2:9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2017'!$O$1</f>
        <v>0</v>
      </c>
    </row>
    <row r="63" spans="2:9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2017'!$O$1</f>
        <v>0</v>
      </c>
    </row>
    <row r="64" spans="2:9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2017'!$O$1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2017'!$O$1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2017'!$O$1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2017'!$O$1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 2017'!$O$1</f>
        <v>0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2017'!$O$1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2017'!$O$1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600</v>
      </c>
      <c r="E71" s="26">
        <v>4314</v>
      </c>
      <c r="F71" s="26">
        <f>E71/' 2017'!$O$1</f>
        <v>572.56619550069672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2017'!$O$1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4314</v>
      </c>
      <c r="F73" s="8">
        <f>E73/' 2017'!$O$1</f>
        <v>572.56619550069672</v>
      </c>
    </row>
    <row r="74" spans="2:6" ht="12.9" customHeight="1" x14ac:dyDescent="0.2">
      <c r="B74" s="9" t="s">
        <v>121</v>
      </c>
      <c r="C74" s="2"/>
      <c r="D74" s="10"/>
      <c r="E74" s="3">
        <f>+E73/1000000</f>
        <v>4.3140000000000001E-3</v>
      </c>
      <c r="F74" s="3">
        <f>E74/' 2017'!$O$1</f>
        <v>5.7256619550069673E-4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89</v>
      </c>
      <c r="C77" s="29"/>
      <c r="D77" s="26"/>
      <c r="E77" s="26"/>
      <c r="F77" s="26"/>
    </row>
    <row r="78" spans="2:6" ht="12.9" customHeight="1" x14ac:dyDescent="0.25">
      <c r="B78" s="28" t="s">
        <v>122</v>
      </c>
      <c r="C78" s="29"/>
      <c r="D78" s="26"/>
      <c r="E78" s="26"/>
      <c r="F78" s="26"/>
    </row>
    <row r="79" spans="2:6" ht="12.9" customHeight="1" x14ac:dyDescent="0.2">
      <c r="B79" s="64"/>
      <c r="C79" s="64"/>
      <c r="D79" s="64"/>
      <c r="E79" s="64"/>
      <c r="F79" s="62"/>
    </row>
    <row r="80" spans="2:6" ht="12.9" customHeight="1" x14ac:dyDescent="0.2">
      <c r="B80" s="63"/>
      <c r="C80" s="63"/>
      <c r="D80" s="63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1758.302582</v>
      </c>
      <c r="F81" s="6">
        <f>E81/' 2017'!$O$1</f>
        <v>233.3668567257283</v>
      </c>
    </row>
    <row r="82" spans="2:6" ht="12.9" customHeight="1" x14ac:dyDescent="0.2">
      <c r="B82" s="5" t="s">
        <v>37</v>
      </c>
      <c r="C82" s="5"/>
      <c r="D82" s="5"/>
      <c r="E82" s="11">
        <f>+E51</f>
        <v>630.28654800000004</v>
      </c>
      <c r="F82" s="11">
        <f>E82/' 2017'!$O$1</f>
        <v>83.653400756520014</v>
      </c>
    </row>
    <row r="85" spans="2:6" ht="12.9" customHeight="1" x14ac:dyDescent="0.2">
      <c r="B85" s="34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15" ht="12.9" customHeight="1" x14ac:dyDescent="0.3">
      <c r="B2" s="17" t="s">
        <v>90</v>
      </c>
      <c r="C2" s="16"/>
      <c r="D2" s="29"/>
      <c r="E2" s="29"/>
      <c r="F2" s="29"/>
    </row>
    <row r="3" spans="2:15" ht="12.9" customHeight="1" x14ac:dyDescent="0.2">
      <c r="B3" s="23"/>
      <c r="C3" s="29"/>
      <c r="D3" s="29"/>
      <c r="E3" s="29"/>
      <c r="F3" s="29"/>
    </row>
    <row r="4" spans="2:15" ht="22.5" customHeight="1" x14ac:dyDescent="0.2">
      <c r="B4" s="65" t="s">
        <v>56</v>
      </c>
      <c r="C4" s="65"/>
      <c r="D4" s="65" t="s">
        <v>57</v>
      </c>
      <c r="E4" s="65"/>
      <c r="F4" s="65"/>
    </row>
    <row r="5" spans="2:15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15" ht="12.9" customHeight="1" x14ac:dyDescent="0.2">
      <c r="B6" s="18" t="s">
        <v>2</v>
      </c>
      <c r="C6" s="18" t="s">
        <v>17</v>
      </c>
      <c r="D6" s="26">
        <v>3191978</v>
      </c>
      <c r="E6" s="26">
        <v>15259459</v>
      </c>
      <c r="F6" s="26">
        <f>E6/' 2017'!$O$1</f>
        <v>2025278.2533678412</v>
      </c>
    </row>
    <row r="7" spans="2:15" ht="12.9" customHeight="1" x14ac:dyDescent="0.2">
      <c r="B7" s="18" t="s">
        <v>3</v>
      </c>
      <c r="C7" s="18" t="s">
        <v>18</v>
      </c>
      <c r="D7" s="26">
        <v>1823423</v>
      </c>
      <c r="E7" s="26">
        <v>8713153</v>
      </c>
      <c r="F7" s="26">
        <f>E7/' 2017'!$O$1</f>
        <v>1156434.1363063243</v>
      </c>
    </row>
    <row r="8" spans="2:15" ht="12.9" customHeight="1" x14ac:dyDescent="0.2">
      <c r="B8" s="18" t="s">
        <v>4</v>
      </c>
      <c r="C8" s="18" t="s">
        <v>19</v>
      </c>
      <c r="D8" s="26">
        <v>29552225</v>
      </c>
      <c r="E8" s="26">
        <v>7834734</v>
      </c>
      <c r="F8" s="26">
        <f>E8/' 2017'!$O$1</f>
        <v>1039847.8996615568</v>
      </c>
    </row>
    <row r="9" spans="2:15" ht="12.9" customHeight="1" x14ac:dyDescent="0.2">
      <c r="B9" s="18" t="s">
        <v>5</v>
      </c>
      <c r="C9" s="18" t="s">
        <v>20</v>
      </c>
      <c r="D9" s="26">
        <v>3466000</v>
      </c>
      <c r="E9" s="26">
        <v>3340514</v>
      </c>
      <c r="F9" s="26">
        <f>E9/' 2017'!$O$1</f>
        <v>443362.39962837612</v>
      </c>
    </row>
    <row r="10" spans="2:15" ht="12.9" customHeight="1" x14ac:dyDescent="0.2">
      <c r="B10" s="18" t="s">
        <v>6</v>
      </c>
      <c r="C10" s="18" t="s">
        <v>21</v>
      </c>
      <c r="D10" s="26">
        <v>240522070</v>
      </c>
      <c r="E10" s="26">
        <v>5451257</v>
      </c>
      <c r="F10" s="26">
        <f>E10/' 2017'!$O$1</f>
        <v>723506.13842988911</v>
      </c>
    </row>
    <row r="11" spans="2:15" ht="12.9" customHeight="1" x14ac:dyDescent="0.2">
      <c r="B11" s="18" t="s">
        <v>7</v>
      </c>
      <c r="C11" s="18" t="s">
        <v>22</v>
      </c>
      <c r="D11" s="26">
        <v>46664600</v>
      </c>
      <c r="E11" s="26">
        <v>2549391</v>
      </c>
      <c r="F11" s="26">
        <f>E11/' 2017'!$O$1</f>
        <v>338362.33326697192</v>
      </c>
    </row>
    <row r="12" spans="2:15" ht="12.9" customHeight="1" x14ac:dyDescent="0.2">
      <c r="B12" s="18" t="s">
        <v>8</v>
      </c>
      <c r="C12" s="18" t="s">
        <v>23</v>
      </c>
      <c r="D12" s="26">
        <v>2904350</v>
      </c>
      <c r="E12" s="26">
        <v>2184313</v>
      </c>
      <c r="F12" s="26">
        <f>E12/' 2017'!$O$1</f>
        <v>289908.15581657708</v>
      </c>
    </row>
    <row r="13" spans="2:15" ht="12.9" customHeight="1" x14ac:dyDescent="0.2">
      <c r="B13" s="18" t="s">
        <v>38</v>
      </c>
      <c r="C13" s="18" t="s">
        <v>39</v>
      </c>
      <c r="D13" s="26">
        <v>208460</v>
      </c>
      <c r="E13" s="26">
        <v>19938</v>
      </c>
      <c r="F13" s="26">
        <f>E13/' 2017'!$O$1</f>
        <v>2646.2273541708141</v>
      </c>
      <c r="O13" s="31"/>
    </row>
    <row r="14" spans="2:15" ht="12.9" customHeight="1" x14ac:dyDescent="0.2">
      <c r="B14" s="18" t="s">
        <v>9</v>
      </c>
      <c r="C14" s="18" t="s">
        <v>24</v>
      </c>
      <c r="D14" s="26">
        <v>5930610</v>
      </c>
      <c r="E14" s="26">
        <v>4330420</v>
      </c>
      <c r="F14" s="26">
        <f>E14/' 2017'!$O$1</f>
        <v>574745.50401486491</v>
      </c>
      <c r="O14" s="31"/>
    </row>
    <row r="15" spans="2:15" ht="12.9" customHeight="1" x14ac:dyDescent="0.2">
      <c r="B15" s="18" t="s">
        <v>10</v>
      </c>
      <c r="C15" s="18" t="s">
        <v>25</v>
      </c>
      <c r="D15" s="26">
        <v>9599185</v>
      </c>
      <c r="E15" s="26">
        <v>63994767</v>
      </c>
      <c r="F15" s="26">
        <f>E15/' 2017'!$O$1</f>
        <v>8493565.2000796329</v>
      </c>
      <c r="O15" s="31"/>
    </row>
    <row r="16" spans="2:15" ht="12.9" customHeight="1" x14ac:dyDescent="0.2">
      <c r="B16" s="18" t="s">
        <v>11</v>
      </c>
      <c r="C16" s="18" t="s">
        <v>26</v>
      </c>
      <c r="D16" s="26">
        <v>3276401</v>
      </c>
      <c r="E16" s="26">
        <v>26415147</v>
      </c>
      <c r="F16" s="26">
        <f>E16/' 2017'!$O$1</f>
        <v>3505892.4945251839</v>
      </c>
      <c r="O16" s="31"/>
    </row>
    <row r="17" spans="2:18" ht="12.9" customHeight="1" x14ac:dyDescent="0.2">
      <c r="B17" s="18" t="s">
        <v>12</v>
      </c>
      <c r="C17" s="18" t="s">
        <v>27</v>
      </c>
      <c r="D17" s="26">
        <v>22497197</v>
      </c>
      <c r="E17" s="26">
        <v>145184771</v>
      </c>
      <c r="F17" s="26">
        <f>E17/' 2017'!$O$1</f>
        <v>19269330.546154354</v>
      </c>
    </row>
    <row r="18" spans="2:18" ht="12.9" customHeight="1" x14ac:dyDescent="0.2">
      <c r="B18" s="18" t="s">
        <v>13</v>
      </c>
      <c r="C18" s="18" t="s">
        <v>28</v>
      </c>
      <c r="D18" s="26">
        <v>2675010</v>
      </c>
      <c r="E18" s="26">
        <v>153850</v>
      </c>
      <c r="F18" s="26">
        <f>E18/' 2017'!$O$1</f>
        <v>20419.404074590217</v>
      </c>
    </row>
    <row r="19" spans="2:18" ht="12.9" customHeight="1" x14ac:dyDescent="0.2">
      <c r="B19" s="18" t="s">
        <v>40</v>
      </c>
      <c r="C19" s="18" t="s">
        <v>41</v>
      </c>
      <c r="D19" s="26">
        <v>21578</v>
      </c>
      <c r="E19" s="26">
        <v>30625</v>
      </c>
      <c r="F19" s="26">
        <f>E19/' 2017'!$O$1</f>
        <v>4064.6360076979227</v>
      </c>
    </row>
    <row r="20" spans="2:18" ht="12.9" customHeight="1" x14ac:dyDescent="0.2">
      <c r="B20" s="18" t="s">
        <v>42</v>
      </c>
      <c r="C20" s="18" t="s">
        <v>43</v>
      </c>
      <c r="D20" s="26">
        <v>2555</v>
      </c>
      <c r="E20" s="26">
        <v>8599</v>
      </c>
      <c r="F20" s="26">
        <f>E20/' 2017'!$O$1</f>
        <v>1141.2834295573693</v>
      </c>
    </row>
    <row r="21" spans="2:18" ht="12.9" customHeight="1" x14ac:dyDescent="0.2">
      <c r="B21" s="18" t="s">
        <v>14</v>
      </c>
      <c r="C21" s="18" t="s">
        <v>29</v>
      </c>
      <c r="D21" s="26">
        <v>3215042</v>
      </c>
      <c r="E21" s="26">
        <v>11836227</v>
      </c>
      <c r="F21" s="26">
        <f>E21/' 2017'!$O$1</f>
        <v>1570937.288473024</v>
      </c>
      <c r="I21" s="6"/>
      <c r="P21" s="6"/>
    </row>
    <row r="22" spans="2:18" ht="12.9" customHeight="1" x14ac:dyDescent="0.2">
      <c r="B22" s="18" t="s">
        <v>15</v>
      </c>
      <c r="C22" s="18" t="s">
        <v>30</v>
      </c>
      <c r="D22" s="26">
        <v>285329037</v>
      </c>
      <c r="E22" s="26">
        <v>2079941612</v>
      </c>
      <c r="F22" s="26">
        <f>E22/' 2017'!$O$1</f>
        <v>276055692.08308446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5086935</v>
      </c>
      <c r="E23" s="26">
        <v>8322531</v>
      </c>
      <c r="F23" s="26">
        <f>E23/' 2017'!$O$1</f>
        <v>1104589.687437786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2385571308</v>
      </c>
      <c r="F24" s="8">
        <f>E24/' 2017'!$O$1</f>
        <v>316619723.67111284</v>
      </c>
      <c r="I24" s="13"/>
      <c r="J24" s="13"/>
    </row>
    <row r="25" spans="2:18" ht="12.9" customHeight="1" x14ac:dyDescent="0.2">
      <c r="B25" s="9" t="s">
        <v>121</v>
      </c>
      <c r="C25" s="2"/>
      <c r="D25" s="10"/>
      <c r="E25" s="3">
        <f>+E24/1000000</f>
        <v>2385.571308</v>
      </c>
      <c r="F25" s="3">
        <f>E25/' 2017'!$O$1</f>
        <v>316.61972367111287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5" t="s">
        <v>56</v>
      </c>
      <c r="C30" s="65"/>
      <c r="D30" s="65" t="s">
        <v>60</v>
      </c>
      <c r="E30" s="65"/>
      <c r="F30" s="65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553541</v>
      </c>
      <c r="E32" s="26">
        <v>2706684</v>
      </c>
      <c r="F32" s="26">
        <f>E32/' 2017'!$O$1</f>
        <v>359238.7019709337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432894</v>
      </c>
      <c r="E33" s="26">
        <v>2123149</v>
      </c>
      <c r="F33" s="26">
        <f>E33/' 2017'!$O$1</f>
        <v>281790.29796270485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6688355</v>
      </c>
      <c r="E34" s="26">
        <v>1796684</v>
      </c>
      <c r="F34" s="26">
        <f>E34/' 2017'!$O$1</f>
        <v>238460.94631362398</v>
      </c>
    </row>
    <row r="35" spans="2:18" ht="12.9" customHeight="1" x14ac:dyDescent="0.2">
      <c r="B35" s="18" t="s">
        <v>5</v>
      </c>
      <c r="C35" s="18" t="s">
        <v>20</v>
      </c>
      <c r="D35" s="26">
        <v>2156010</v>
      </c>
      <c r="E35" s="26">
        <v>2094891</v>
      </c>
      <c r="F35" s="26">
        <f>E35/' 2017'!$O$1</f>
        <v>278039.81684252439</v>
      </c>
    </row>
    <row r="36" spans="2:18" ht="12.9" customHeight="1" x14ac:dyDescent="0.2">
      <c r="B36" s="18" t="s">
        <v>6</v>
      </c>
      <c r="C36" s="18" t="s">
        <v>21</v>
      </c>
      <c r="D36" s="26">
        <v>114402575</v>
      </c>
      <c r="E36" s="26">
        <v>2704907</v>
      </c>
      <c r="F36" s="26">
        <f>E36/' 2017'!$O$1</f>
        <v>359002.85354038089</v>
      </c>
    </row>
    <row r="37" spans="2:18" ht="12.9" customHeight="1" x14ac:dyDescent="0.2">
      <c r="B37" s="18" t="s">
        <v>7</v>
      </c>
      <c r="C37" s="18" t="s">
        <v>22</v>
      </c>
      <c r="D37" s="26">
        <v>4513600</v>
      </c>
      <c r="E37" s="26">
        <v>263682</v>
      </c>
      <c r="F37" s="26">
        <f>E37/' 2017'!$O$1</f>
        <v>34996.615568385423</v>
      </c>
    </row>
    <row r="38" spans="2:18" ht="12.9" customHeight="1" x14ac:dyDescent="0.2">
      <c r="B38" s="18" t="s">
        <v>8</v>
      </c>
      <c r="C38" s="18" t="s">
        <v>23</v>
      </c>
      <c r="D38" s="26">
        <v>820350</v>
      </c>
      <c r="E38" s="26">
        <v>630063</v>
      </c>
      <c r="F38" s="26">
        <f>E38/' 2017'!$O$1</f>
        <v>83623.730838144533</v>
      </c>
    </row>
    <row r="39" spans="2:18" ht="12.9" customHeight="1" x14ac:dyDescent="0.2">
      <c r="B39" s="18" t="s">
        <v>38</v>
      </c>
      <c r="C39" s="18" t="s">
        <v>39</v>
      </c>
      <c r="D39" s="26">
        <v>62710</v>
      </c>
      <c r="E39" s="26">
        <v>7017</v>
      </c>
      <c r="F39" s="26">
        <f>E39/' 2017'!$O$1</f>
        <v>931.31594664543093</v>
      </c>
    </row>
    <row r="40" spans="2:18" ht="12.9" customHeight="1" x14ac:dyDescent="0.2">
      <c r="B40" s="18" t="s">
        <v>9</v>
      </c>
      <c r="C40" s="18" t="s">
        <v>24</v>
      </c>
      <c r="D40" s="26">
        <v>1438650</v>
      </c>
      <c r="E40" s="26">
        <v>1074587</v>
      </c>
      <c r="F40" s="26">
        <f>E40/' 2017'!$O$1</f>
        <v>142622.20452584774</v>
      </c>
    </row>
    <row r="41" spans="2:18" ht="12.9" customHeight="1" x14ac:dyDescent="0.2">
      <c r="B41" s="18" t="s">
        <v>10</v>
      </c>
      <c r="C41" s="18" t="s">
        <v>25</v>
      </c>
      <c r="D41" s="26">
        <v>1965663</v>
      </c>
      <c r="E41" s="26">
        <v>13243753</v>
      </c>
      <c r="F41" s="26">
        <f>E41/' 2017'!$O$1</f>
        <v>1757748.092109629</v>
      </c>
    </row>
    <row r="42" spans="2:18" ht="12.9" customHeight="1" x14ac:dyDescent="0.2">
      <c r="B42" s="18" t="s">
        <v>11</v>
      </c>
      <c r="C42" s="18" t="s">
        <v>26</v>
      </c>
      <c r="D42" s="26">
        <v>919750</v>
      </c>
      <c r="E42" s="26">
        <v>7733471</v>
      </c>
      <c r="F42" s="26">
        <f>E42/' 2017'!$O$1</f>
        <v>1026407.9899130665</v>
      </c>
    </row>
    <row r="43" spans="2:18" ht="12.9" customHeight="1" x14ac:dyDescent="0.2">
      <c r="B43" s="18" t="s">
        <v>12</v>
      </c>
      <c r="C43" s="18" t="s">
        <v>27</v>
      </c>
      <c r="D43" s="26">
        <v>3815794</v>
      </c>
      <c r="E43" s="26">
        <v>24992287</v>
      </c>
      <c r="F43" s="26">
        <f>E43/' 2017'!$O$1</f>
        <v>3317046.5193443489</v>
      </c>
    </row>
    <row r="44" spans="2:18" ht="12.9" customHeight="1" x14ac:dyDescent="0.2">
      <c r="B44" s="18" t="s">
        <v>13</v>
      </c>
      <c r="C44" s="18" t="s">
        <v>28</v>
      </c>
      <c r="D44" s="26">
        <v>1942330</v>
      </c>
      <c r="E44" s="26">
        <v>123855</v>
      </c>
      <c r="F44" s="26">
        <f>E44/' 2017'!$O$1</f>
        <v>16438.383436193508</v>
      </c>
    </row>
    <row r="45" spans="2:18" ht="12.9" customHeight="1" x14ac:dyDescent="0.2">
      <c r="B45" s="18" t="s">
        <v>40</v>
      </c>
      <c r="C45" s="18" t="s">
        <v>41</v>
      </c>
      <c r="D45" s="26">
        <v>4618</v>
      </c>
      <c r="E45" s="26">
        <v>7593</v>
      </c>
      <c r="F45" s="26">
        <f>E45/' 2017'!$O$1</f>
        <v>1007.7642842922555</v>
      </c>
    </row>
    <row r="46" spans="2:18" ht="12.9" customHeight="1" x14ac:dyDescent="0.2">
      <c r="B46" s="12" t="s">
        <v>42</v>
      </c>
      <c r="C46" s="12" t="s">
        <v>43</v>
      </c>
      <c r="D46" s="26">
        <v>876</v>
      </c>
      <c r="E46" s="26">
        <v>3406</v>
      </c>
      <c r="F46" s="26">
        <f>E46/' 2017'!$O$1</f>
        <v>452.05388546021629</v>
      </c>
    </row>
    <row r="47" spans="2:18" ht="12.9" customHeight="1" x14ac:dyDescent="0.2">
      <c r="B47" s="18" t="s">
        <v>14</v>
      </c>
      <c r="C47" s="18" t="s">
        <v>29</v>
      </c>
      <c r="D47" s="26">
        <v>2769154</v>
      </c>
      <c r="E47" s="26">
        <v>10621677</v>
      </c>
      <c r="F47" s="26">
        <f>E47/' 2017'!$O$1</f>
        <v>1409738.80151304</v>
      </c>
    </row>
    <row r="48" spans="2:18" ht="12.9" customHeight="1" x14ac:dyDescent="0.2">
      <c r="B48" s="18" t="s">
        <v>15</v>
      </c>
      <c r="C48" s="18" t="s">
        <v>30</v>
      </c>
      <c r="D48" s="26">
        <v>87038591</v>
      </c>
      <c r="E48" s="26">
        <v>645248410</v>
      </c>
      <c r="F48" s="26">
        <f>E48/' 2017'!$O$1</f>
        <v>85639181.100272074</v>
      </c>
    </row>
    <row r="49" spans="2:9" ht="12.9" customHeight="1" x14ac:dyDescent="0.2">
      <c r="B49" s="18" t="s">
        <v>16</v>
      </c>
      <c r="C49" s="18" t="s">
        <v>31</v>
      </c>
      <c r="D49" s="26">
        <v>1641755</v>
      </c>
      <c r="E49" s="26">
        <v>2693574</v>
      </c>
      <c r="F49" s="26">
        <f>E49/' 2017'!$O$1</f>
        <v>357498.70595261792</v>
      </c>
    </row>
    <row r="50" spans="2:9" s="15" customFormat="1" ht="12.9" customHeight="1" x14ac:dyDescent="0.2">
      <c r="B50" s="4" t="s">
        <v>32</v>
      </c>
      <c r="C50" s="4"/>
      <c r="D50" s="8"/>
      <c r="E50" s="8">
        <f>SUM(E32:E49)</f>
        <v>718069690</v>
      </c>
      <c r="F50" s="8">
        <f>E50/' 2017'!$O$1</f>
        <v>95304225.89421992</v>
      </c>
      <c r="I50" s="13"/>
    </row>
    <row r="51" spans="2:9" ht="12.9" customHeight="1" x14ac:dyDescent="0.2">
      <c r="B51" s="9" t="s">
        <v>121</v>
      </c>
      <c r="C51" s="2"/>
      <c r="D51" s="10"/>
      <c r="E51" s="3">
        <f>+E50/1000000</f>
        <v>718.06969000000004</v>
      </c>
      <c r="F51" s="3">
        <f>E51/' 2017'!$O$1</f>
        <v>95.304225894219925</v>
      </c>
    </row>
    <row r="52" spans="2:9" ht="12.9" customHeight="1" x14ac:dyDescent="0.2">
      <c r="B52" s="22"/>
      <c r="D52" s="19"/>
      <c r="E52" s="19"/>
      <c r="F52" s="19"/>
    </row>
    <row r="53" spans="2:9" ht="12.9" customHeight="1" x14ac:dyDescent="0.2">
      <c r="B53" s="22"/>
      <c r="D53" s="19"/>
      <c r="E53" s="19"/>
      <c r="F53" s="19"/>
    </row>
    <row r="54" spans="2:9" ht="12.9" customHeight="1" x14ac:dyDescent="0.25">
      <c r="B54" s="25" t="s">
        <v>92</v>
      </c>
      <c r="C54" s="29"/>
      <c r="D54" s="29"/>
      <c r="E54" s="29"/>
      <c r="F54" s="29"/>
    </row>
    <row r="55" spans="2:9" ht="12.9" customHeight="1" x14ac:dyDescent="0.2">
      <c r="B55" s="23"/>
      <c r="C55" s="29"/>
      <c r="D55" s="29"/>
      <c r="E55" s="29"/>
      <c r="F55" s="29"/>
    </row>
    <row r="56" spans="2:9" ht="22.5" customHeight="1" x14ac:dyDescent="0.2">
      <c r="B56" s="65" t="s">
        <v>56</v>
      </c>
      <c r="C56" s="65"/>
      <c r="D56" s="65" t="s">
        <v>57</v>
      </c>
      <c r="E56" s="65"/>
      <c r="F56" s="65"/>
    </row>
    <row r="57" spans="2:9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9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2017'!$O$1</f>
        <v>0</v>
      </c>
    </row>
    <row r="59" spans="2:9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2017'!$O$1</f>
        <v>0</v>
      </c>
    </row>
    <row r="60" spans="2:9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2017'!$O$1</f>
        <v>0</v>
      </c>
    </row>
    <row r="61" spans="2:9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2017'!$O$1</f>
        <v>0</v>
      </c>
    </row>
    <row r="62" spans="2:9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2017'!$O$1</f>
        <v>0</v>
      </c>
    </row>
    <row r="63" spans="2:9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2017'!$O$1</f>
        <v>0</v>
      </c>
    </row>
    <row r="64" spans="2:9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2017'!$O$1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2017'!$O$1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2017'!$O$1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60</v>
      </c>
      <c r="E67" s="26">
        <v>473</v>
      </c>
      <c r="F67" s="26">
        <f>E67/' 2017'!$O$1</f>
        <v>62.777888380118121</v>
      </c>
    </row>
    <row r="68" spans="2:6" ht="12.9" customHeight="1" x14ac:dyDescent="0.2">
      <c r="B68" s="18" t="s">
        <v>12</v>
      </c>
      <c r="C68" s="18" t="s">
        <v>27</v>
      </c>
      <c r="D68" s="26">
        <v>300</v>
      </c>
      <c r="E68" s="26">
        <v>1916</v>
      </c>
      <c r="F68" s="26">
        <f>E68/' 2017'!$O$1</f>
        <v>254.2969009224235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2017'!$O$1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2017'!$O$1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305</v>
      </c>
      <c r="E71" s="26">
        <v>2230</v>
      </c>
      <c r="F71" s="26">
        <f>E71/' 2017'!$O$1</f>
        <v>295.97186276461611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2017'!$O$1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4619</v>
      </c>
      <c r="F73" s="8">
        <f>E73/' 2017'!$O$1</f>
        <v>613.04665206715765</v>
      </c>
    </row>
    <row r="74" spans="2:6" ht="12.9" customHeight="1" x14ac:dyDescent="0.2">
      <c r="B74" s="9" t="s">
        <v>121</v>
      </c>
      <c r="C74" s="2"/>
      <c r="D74" s="10"/>
      <c r="E74" s="3">
        <f>+E73/1000000</f>
        <v>4.6189999999999998E-3</v>
      </c>
      <c r="F74" s="3">
        <f>E74/' 2017'!$O$1</f>
        <v>6.1304665206715766E-4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93</v>
      </c>
      <c r="C77" s="29"/>
      <c r="D77" s="26"/>
      <c r="E77" s="26"/>
      <c r="F77" s="26"/>
    </row>
    <row r="78" spans="2:6" ht="12.9" customHeight="1" x14ac:dyDescent="0.25">
      <c r="B78" s="28" t="s">
        <v>122</v>
      </c>
      <c r="C78" s="29"/>
      <c r="D78" s="26"/>
      <c r="E78" s="26"/>
      <c r="F78" s="26"/>
    </row>
    <row r="79" spans="2:6" ht="12.9" customHeight="1" x14ac:dyDescent="0.2">
      <c r="B79" s="64"/>
      <c r="C79" s="64"/>
      <c r="D79" s="64"/>
      <c r="E79" s="64"/>
      <c r="F79" s="62"/>
    </row>
    <row r="80" spans="2:6" ht="12.9" customHeight="1" x14ac:dyDescent="0.2">
      <c r="B80" s="63"/>
      <c r="C80" s="63"/>
      <c r="D80" s="63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2385.5759269999999</v>
      </c>
      <c r="F81" s="6">
        <f>E81/' 2017'!$O$1</f>
        <v>316.62033671776493</v>
      </c>
    </row>
    <row r="82" spans="2:6" ht="12.9" customHeight="1" x14ac:dyDescent="0.2">
      <c r="B82" s="5" t="s">
        <v>37</v>
      </c>
      <c r="C82" s="5"/>
      <c r="D82" s="5"/>
      <c r="E82" s="11">
        <f>+E51</f>
        <v>718.06969000000004</v>
      </c>
      <c r="F82" s="11">
        <f>E82/' 2017'!$O$1</f>
        <v>95.304225894219925</v>
      </c>
    </row>
    <row r="85" spans="2:6" ht="12.9" customHeight="1" x14ac:dyDescent="0.2">
      <c r="B85" s="34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A6:B23 B32:B49 B58:B72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15" ht="12.9" customHeight="1" x14ac:dyDescent="0.3">
      <c r="B2" s="17" t="s">
        <v>94</v>
      </c>
      <c r="C2" s="16"/>
      <c r="D2" s="29"/>
      <c r="E2" s="29"/>
      <c r="F2" s="29"/>
    </row>
    <row r="3" spans="2:15" ht="12.9" customHeight="1" x14ac:dyDescent="0.2">
      <c r="B3" s="23"/>
      <c r="C3" s="29"/>
      <c r="D3" s="29"/>
      <c r="E3" s="29"/>
      <c r="F3" s="29"/>
    </row>
    <row r="4" spans="2:15" ht="22.5" customHeight="1" x14ac:dyDescent="0.2">
      <c r="B4" s="65" t="s">
        <v>56</v>
      </c>
      <c r="C4" s="65"/>
      <c r="D4" s="65" t="s">
        <v>57</v>
      </c>
      <c r="E4" s="65"/>
      <c r="F4" s="65"/>
    </row>
    <row r="5" spans="2:15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15" ht="12.9" customHeight="1" x14ac:dyDescent="0.2">
      <c r="B6" s="18" t="s">
        <v>2</v>
      </c>
      <c r="C6" s="18" t="s">
        <v>17</v>
      </c>
      <c r="D6" s="26">
        <v>5001163</v>
      </c>
      <c r="E6" s="26">
        <v>23943987</v>
      </c>
      <c r="F6" s="26">
        <f>E6/' 2017'!$O$1</f>
        <v>3177913.1992832967</v>
      </c>
    </row>
    <row r="7" spans="2:15" ht="12.9" customHeight="1" x14ac:dyDescent="0.2">
      <c r="B7" s="18" t="s">
        <v>3</v>
      </c>
      <c r="C7" s="18" t="s">
        <v>18</v>
      </c>
      <c r="D7" s="26">
        <v>3285504</v>
      </c>
      <c r="E7" s="26">
        <v>16079572</v>
      </c>
      <c r="F7" s="26">
        <f>E7/' 2017'!$O$1</f>
        <v>2134125.9539451855</v>
      </c>
    </row>
    <row r="8" spans="2:15" ht="12.9" customHeight="1" x14ac:dyDescent="0.2">
      <c r="B8" s="18" t="s">
        <v>4</v>
      </c>
      <c r="C8" s="18" t="s">
        <v>19</v>
      </c>
      <c r="D8" s="26">
        <v>62675345</v>
      </c>
      <c r="E8" s="26">
        <v>16478645</v>
      </c>
      <c r="F8" s="26">
        <f>E8/' 2017'!$O$1</f>
        <v>2187092.0432676356</v>
      </c>
    </row>
    <row r="9" spans="2:15" ht="12.9" customHeight="1" x14ac:dyDescent="0.2">
      <c r="B9" s="18" t="s">
        <v>5</v>
      </c>
      <c r="C9" s="18" t="s">
        <v>20</v>
      </c>
      <c r="D9" s="26">
        <v>10757510</v>
      </c>
      <c r="E9" s="26">
        <v>10297169</v>
      </c>
      <c r="F9" s="26">
        <f>E9/' 2017'!$O$1</f>
        <v>1366669.1884000264</v>
      </c>
    </row>
    <row r="10" spans="2:15" ht="12.9" customHeight="1" x14ac:dyDescent="0.2">
      <c r="B10" s="18" t="s">
        <v>6</v>
      </c>
      <c r="C10" s="18" t="s">
        <v>21</v>
      </c>
      <c r="D10" s="26">
        <v>469455194</v>
      </c>
      <c r="E10" s="26">
        <v>10619892</v>
      </c>
      <c r="F10" s="26">
        <f>E10/' 2017'!$O$1</f>
        <v>1409501.8913000198</v>
      </c>
    </row>
    <row r="11" spans="2:15" ht="12.9" customHeight="1" x14ac:dyDescent="0.2">
      <c r="B11" s="18" t="s">
        <v>7</v>
      </c>
      <c r="C11" s="18" t="s">
        <v>22</v>
      </c>
      <c r="D11" s="26">
        <v>40855700</v>
      </c>
      <c r="E11" s="26">
        <v>2140345</v>
      </c>
      <c r="F11" s="26">
        <f>E11/' 2017'!$O$1</f>
        <v>284072.59937620279</v>
      </c>
    </row>
    <row r="12" spans="2:15" ht="12.9" customHeight="1" x14ac:dyDescent="0.2">
      <c r="B12" s="18" t="s">
        <v>8</v>
      </c>
      <c r="C12" s="18" t="s">
        <v>23</v>
      </c>
      <c r="D12" s="26">
        <v>7210900</v>
      </c>
      <c r="E12" s="26">
        <v>5452306</v>
      </c>
      <c r="F12" s="26">
        <f>E12/' 2017'!$O$1</f>
        <v>723645.36465591611</v>
      </c>
    </row>
    <row r="13" spans="2:15" ht="12.9" customHeight="1" x14ac:dyDescent="0.2">
      <c r="B13" s="18" t="s">
        <v>38</v>
      </c>
      <c r="C13" s="18" t="s">
        <v>39</v>
      </c>
      <c r="D13" s="26">
        <v>347860</v>
      </c>
      <c r="E13" s="26">
        <v>31756</v>
      </c>
      <c r="F13" s="26">
        <f>E13/' 2017'!$O$1</f>
        <v>4214.7455040148643</v>
      </c>
      <c r="O13" s="31"/>
    </row>
    <row r="14" spans="2:15" ht="12.9" customHeight="1" x14ac:dyDescent="0.2">
      <c r="B14" s="18" t="s">
        <v>9</v>
      </c>
      <c r="C14" s="18" t="s">
        <v>24</v>
      </c>
      <c r="D14" s="26">
        <v>17659251</v>
      </c>
      <c r="E14" s="26">
        <v>13068698</v>
      </c>
      <c r="F14" s="26">
        <f>E14/' 2017'!$O$1</f>
        <v>1734514.3008826065</v>
      </c>
      <c r="O14" s="31"/>
    </row>
    <row r="15" spans="2:15" ht="12.9" customHeight="1" x14ac:dyDescent="0.2">
      <c r="B15" s="18" t="s">
        <v>10</v>
      </c>
      <c r="C15" s="18" t="s">
        <v>25</v>
      </c>
      <c r="D15" s="26">
        <v>17582256</v>
      </c>
      <c r="E15" s="26">
        <v>114399907</v>
      </c>
      <c r="F15" s="26">
        <f>E15/' 2017'!$O$1</f>
        <v>15183476.939412037</v>
      </c>
      <c r="O15" s="31"/>
    </row>
    <row r="16" spans="2:15" ht="12.9" customHeight="1" x14ac:dyDescent="0.2">
      <c r="B16" s="18" t="s">
        <v>11</v>
      </c>
      <c r="C16" s="18" t="s">
        <v>26</v>
      </c>
      <c r="D16" s="26">
        <v>3618781</v>
      </c>
      <c r="E16" s="26">
        <v>28792174</v>
      </c>
      <c r="F16" s="26">
        <f>E16/' 2017'!$O$1</f>
        <v>3821378.1936425772</v>
      </c>
      <c r="O16" s="31"/>
    </row>
    <row r="17" spans="2:18" ht="12.9" customHeight="1" x14ac:dyDescent="0.2">
      <c r="B17" s="18" t="s">
        <v>12</v>
      </c>
      <c r="C17" s="18" t="s">
        <v>27</v>
      </c>
      <c r="D17" s="26">
        <v>26621909</v>
      </c>
      <c r="E17" s="26">
        <v>167078226</v>
      </c>
      <c r="F17" s="26">
        <f>E17/' 2017'!$O$1</f>
        <v>22175091.379653592</v>
      </c>
    </row>
    <row r="18" spans="2:18" ht="12.9" customHeight="1" x14ac:dyDescent="0.2">
      <c r="B18" s="18" t="s">
        <v>13</v>
      </c>
      <c r="C18" s="18" t="s">
        <v>28</v>
      </c>
      <c r="D18" s="26">
        <v>3122590</v>
      </c>
      <c r="E18" s="26">
        <v>179968</v>
      </c>
      <c r="F18" s="26">
        <f>E18/' 2017'!$O$1</f>
        <v>23885.858384763422</v>
      </c>
    </row>
    <row r="19" spans="2:18" ht="12.9" customHeight="1" x14ac:dyDescent="0.2">
      <c r="B19" s="18" t="s">
        <v>40</v>
      </c>
      <c r="C19" s="18" t="s">
        <v>41</v>
      </c>
      <c r="D19" s="26">
        <v>42340</v>
      </c>
      <c r="E19" s="26">
        <v>60383</v>
      </c>
      <c r="F19" s="26">
        <f>E19/' 2017'!$O$1</f>
        <v>8014.2013405003645</v>
      </c>
    </row>
    <row r="20" spans="2:18" ht="12.9" customHeight="1" x14ac:dyDescent="0.2">
      <c r="B20" s="18" t="s">
        <v>42</v>
      </c>
      <c r="C20" s="18" t="s">
        <v>43</v>
      </c>
      <c r="D20" s="26">
        <v>3537</v>
      </c>
      <c r="E20" s="26">
        <v>11869</v>
      </c>
      <c r="F20" s="26">
        <f>E20/' 2017'!$O$1</f>
        <v>1575.2870130731965</v>
      </c>
    </row>
    <row r="21" spans="2:18" ht="12.9" customHeight="1" x14ac:dyDescent="0.2">
      <c r="B21" s="18" t="s">
        <v>14</v>
      </c>
      <c r="C21" s="18" t="s">
        <v>29</v>
      </c>
      <c r="D21" s="26">
        <v>4850587</v>
      </c>
      <c r="E21" s="26">
        <v>17664646</v>
      </c>
      <c r="F21" s="26">
        <f>E21/' 2017'!$O$1</f>
        <v>2344501.4267701902</v>
      </c>
      <c r="I21" s="6"/>
      <c r="P21" s="6"/>
    </row>
    <row r="22" spans="2:18" ht="12.9" customHeight="1" x14ac:dyDescent="0.2">
      <c r="B22" s="18" t="s">
        <v>15</v>
      </c>
      <c r="C22" s="18" t="s">
        <v>30</v>
      </c>
      <c r="D22" s="26">
        <v>392268750</v>
      </c>
      <c r="E22" s="26">
        <v>2848135079</v>
      </c>
      <c r="F22" s="26">
        <f>E22/' 2017'!$O$1</f>
        <v>378012486.42909282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13850912</v>
      </c>
      <c r="E23" s="26">
        <v>22562123</v>
      </c>
      <c r="F23" s="26">
        <f>E23/' 2017'!$O$1</f>
        <v>2994508.3283562278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3296996745</v>
      </c>
      <c r="F24" s="8">
        <f>E24/' 2017'!$O$1</f>
        <v>437586667.33028066</v>
      </c>
      <c r="I24" s="13"/>
      <c r="J24" s="13"/>
    </row>
    <row r="25" spans="2:18" ht="12.9" customHeight="1" x14ac:dyDescent="0.2">
      <c r="B25" s="9" t="s">
        <v>121</v>
      </c>
      <c r="C25" s="2"/>
      <c r="D25" s="10"/>
      <c r="E25" s="3">
        <f>+E24/1000000</f>
        <v>3296.9967449999999</v>
      </c>
      <c r="F25" s="3">
        <f>E25/' 2017'!$O$1</f>
        <v>437.58666733028065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5" t="s">
        <v>56</v>
      </c>
      <c r="C30" s="65"/>
      <c r="D30" s="65" t="s">
        <v>60</v>
      </c>
      <c r="E30" s="65"/>
      <c r="F30" s="65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876956</v>
      </c>
      <c r="E32" s="26">
        <v>4296985</v>
      </c>
      <c r="F32" s="26">
        <f>E32/' 2017'!$O$1</f>
        <v>570307.91691552196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619897</v>
      </c>
      <c r="E33" s="26">
        <v>3077069</v>
      </c>
      <c r="F33" s="26">
        <f>E33/' 2017'!$O$1</f>
        <v>408397.23936558497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13508855</v>
      </c>
      <c r="E34" s="26">
        <v>3601541</v>
      </c>
      <c r="F34" s="26">
        <f>E34/' 2017'!$O$1</f>
        <v>478006.63614042068</v>
      </c>
    </row>
    <row r="35" spans="2:18" ht="12.9" customHeight="1" x14ac:dyDescent="0.2">
      <c r="B35" s="18" t="s">
        <v>5</v>
      </c>
      <c r="C35" s="18" t="s">
        <v>20</v>
      </c>
      <c r="D35" s="26">
        <v>4007450</v>
      </c>
      <c r="E35" s="26">
        <v>3888068</v>
      </c>
      <c r="F35" s="26">
        <f>E35/' 2017'!$O$1</f>
        <v>516035.30426703824</v>
      </c>
    </row>
    <row r="36" spans="2:18" ht="12.9" customHeight="1" x14ac:dyDescent="0.2">
      <c r="B36" s="18" t="s">
        <v>6</v>
      </c>
      <c r="C36" s="18" t="s">
        <v>21</v>
      </c>
      <c r="D36" s="26">
        <v>167414664</v>
      </c>
      <c r="E36" s="26">
        <v>3961528</v>
      </c>
      <c r="F36" s="26">
        <f>E36/' 2017'!$O$1</f>
        <v>525785.12177317671</v>
      </c>
    </row>
    <row r="37" spans="2:18" ht="12.9" customHeight="1" x14ac:dyDescent="0.2">
      <c r="B37" s="18" t="s">
        <v>7</v>
      </c>
      <c r="C37" s="18" t="s">
        <v>22</v>
      </c>
      <c r="D37" s="26">
        <v>3984600</v>
      </c>
      <c r="E37" s="26">
        <v>223577</v>
      </c>
      <c r="F37" s="26">
        <f>E37/' 2017'!$O$1</f>
        <v>29673.767336916848</v>
      </c>
    </row>
    <row r="38" spans="2:18" ht="12.9" customHeight="1" x14ac:dyDescent="0.2">
      <c r="B38" s="18" t="s">
        <v>8</v>
      </c>
      <c r="C38" s="18" t="s">
        <v>23</v>
      </c>
      <c r="D38" s="26">
        <v>1432400</v>
      </c>
      <c r="E38" s="26">
        <v>1094898</v>
      </c>
      <c r="F38" s="26">
        <f>E38/' 2017'!$O$1</f>
        <v>145317.93748755724</v>
      </c>
    </row>
    <row r="39" spans="2:18" ht="12.9" customHeight="1" x14ac:dyDescent="0.2">
      <c r="B39" s="18" t="s">
        <v>38</v>
      </c>
      <c r="C39" s="18" t="s">
        <v>39</v>
      </c>
      <c r="D39" s="26">
        <v>114240</v>
      </c>
      <c r="E39" s="26">
        <v>12043</v>
      </c>
      <c r="F39" s="26">
        <f>E39/' 2017'!$O$1</f>
        <v>1598.3807817373415</v>
      </c>
    </row>
    <row r="40" spans="2:18" ht="12.9" customHeight="1" x14ac:dyDescent="0.2">
      <c r="B40" s="18" t="s">
        <v>9</v>
      </c>
      <c r="C40" s="18" t="s">
        <v>24</v>
      </c>
      <c r="D40" s="26">
        <v>3630940</v>
      </c>
      <c r="E40" s="26">
        <v>2724346</v>
      </c>
      <c r="F40" s="26">
        <f>E40/' 2017'!$O$1</f>
        <v>361582.8522131528</v>
      </c>
    </row>
    <row r="41" spans="2:18" ht="12.9" customHeight="1" x14ac:dyDescent="0.2">
      <c r="B41" s="18" t="s">
        <v>10</v>
      </c>
      <c r="C41" s="18" t="s">
        <v>25</v>
      </c>
      <c r="D41" s="26">
        <v>3502667</v>
      </c>
      <c r="E41" s="26">
        <v>23106363</v>
      </c>
      <c r="F41" s="26">
        <f>E41/' 2017'!$O$1</f>
        <v>3066741.3896078039</v>
      </c>
    </row>
    <row r="42" spans="2:18" ht="12.9" customHeight="1" x14ac:dyDescent="0.2">
      <c r="B42" s="18" t="s">
        <v>11</v>
      </c>
      <c r="C42" s="18" t="s">
        <v>26</v>
      </c>
      <c r="D42" s="26">
        <v>1016711</v>
      </c>
      <c r="E42" s="26">
        <v>8438459</v>
      </c>
      <c r="F42" s="26">
        <f>E42/' 2017'!$O$1</f>
        <v>1119975.9771716769</v>
      </c>
    </row>
    <row r="43" spans="2:18" ht="12.9" customHeight="1" x14ac:dyDescent="0.2">
      <c r="B43" s="18" t="s">
        <v>12</v>
      </c>
      <c r="C43" s="18" t="s">
        <v>27</v>
      </c>
      <c r="D43" s="26">
        <v>4370560</v>
      </c>
      <c r="E43" s="26">
        <v>27931602</v>
      </c>
      <c r="F43" s="26">
        <f>E43/' 2017'!$O$1</f>
        <v>3707160.6609595856</v>
      </c>
    </row>
    <row r="44" spans="2:18" ht="12.9" customHeight="1" x14ac:dyDescent="0.2">
      <c r="B44" s="18" t="s">
        <v>13</v>
      </c>
      <c r="C44" s="18" t="s">
        <v>28</v>
      </c>
      <c r="D44" s="26">
        <v>2143900</v>
      </c>
      <c r="E44" s="26">
        <v>137792</v>
      </c>
      <c r="F44" s="26">
        <f>E44/' 2017'!$O$1</f>
        <v>18288.141217068151</v>
      </c>
    </row>
    <row r="45" spans="2:18" ht="12.9" customHeight="1" x14ac:dyDescent="0.2">
      <c r="B45" s="18" t="s">
        <v>40</v>
      </c>
      <c r="C45" s="18" t="s">
        <v>41</v>
      </c>
      <c r="D45" s="26">
        <v>3064</v>
      </c>
      <c r="E45" s="26">
        <v>5051</v>
      </c>
      <c r="F45" s="26">
        <f>E45/' 2017'!$O$1</f>
        <v>670.38290530227619</v>
      </c>
    </row>
    <row r="46" spans="2:18" ht="12.9" customHeight="1" x14ac:dyDescent="0.2">
      <c r="B46" s="12" t="s">
        <v>42</v>
      </c>
      <c r="C46" s="12" t="s">
        <v>43</v>
      </c>
      <c r="D46" s="26">
        <v>4705</v>
      </c>
      <c r="E46" s="26">
        <v>17982</v>
      </c>
      <c r="F46" s="26">
        <f>E46/' 2017'!$O$1</f>
        <v>2386.6215409118054</v>
      </c>
    </row>
    <row r="47" spans="2:18" ht="12.9" customHeight="1" x14ac:dyDescent="0.2">
      <c r="B47" s="18" t="s">
        <v>14</v>
      </c>
      <c r="C47" s="18" t="s">
        <v>29</v>
      </c>
      <c r="D47" s="26">
        <v>3667869</v>
      </c>
      <c r="E47" s="26">
        <v>13950208</v>
      </c>
      <c r="F47" s="26">
        <f>E47/' 2017'!$O$1</f>
        <v>1851510.7837281835</v>
      </c>
    </row>
    <row r="48" spans="2:18" ht="12.9" customHeight="1" x14ac:dyDescent="0.2">
      <c r="B48" s="18" t="s">
        <v>15</v>
      </c>
      <c r="C48" s="18" t="s">
        <v>30</v>
      </c>
      <c r="D48" s="26">
        <v>119002224</v>
      </c>
      <c r="E48" s="26">
        <v>880936812</v>
      </c>
      <c r="F48" s="26">
        <f>E48/' 2017'!$O$1</f>
        <v>116920407.72446744</v>
      </c>
    </row>
    <row r="49" spans="2:9" ht="12.9" customHeight="1" x14ac:dyDescent="0.2">
      <c r="B49" s="18" t="s">
        <v>16</v>
      </c>
      <c r="C49" s="18" t="s">
        <v>31</v>
      </c>
      <c r="D49" s="26">
        <v>2862782</v>
      </c>
      <c r="E49" s="26">
        <v>4676754</v>
      </c>
      <c r="F49" s="26">
        <f>E49/' 2017'!$O$1</f>
        <v>620711.92514433607</v>
      </c>
    </row>
    <row r="50" spans="2:9" s="15" customFormat="1" ht="12.9" customHeight="1" x14ac:dyDescent="0.2">
      <c r="B50" s="4" t="s">
        <v>32</v>
      </c>
      <c r="C50" s="4"/>
      <c r="D50" s="8"/>
      <c r="E50" s="8">
        <f>SUM(E32:E49)</f>
        <v>982081078</v>
      </c>
      <c r="F50" s="8">
        <f>E50/' 2017'!$O$1</f>
        <v>130344558.76302342</v>
      </c>
      <c r="I50" s="13"/>
    </row>
    <row r="51" spans="2:9" ht="12.9" customHeight="1" x14ac:dyDescent="0.2">
      <c r="B51" s="9" t="s">
        <v>121</v>
      </c>
      <c r="C51" s="2"/>
      <c r="D51" s="10"/>
      <c r="E51" s="3">
        <f>+E50/1000000</f>
        <v>982.08107800000005</v>
      </c>
      <c r="F51" s="3">
        <f>E51/' 2017'!$O$1</f>
        <v>130.34455876302343</v>
      </c>
    </row>
    <row r="52" spans="2:9" ht="12.9" customHeight="1" x14ac:dyDescent="0.2">
      <c r="B52" s="22"/>
      <c r="D52" s="19"/>
      <c r="E52" s="19"/>
      <c r="F52" s="19"/>
    </row>
    <row r="53" spans="2:9" ht="12.9" customHeight="1" x14ac:dyDescent="0.2">
      <c r="B53" s="22"/>
      <c r="D53" s="19"/>
      <c r="E53" s="19"/>
      <c r="F53" s="19"/>
    </row>
    <row r="54" spans="2:9" ht="12.9" customHeight="1" x14ac:dyDescent="0.25">
      <c r="B54" s="25" t="s">
        <v>96</v>
      </c>
      <c r="C54" s="29"/>
      <c r="D54" s="29"/>
      <c r="E54" s="29"/>
      <c r="F54" s="29"/>
    </row>
    <row r="55" spans="2:9" ht="12.9" customHeight="1" x14ac:dyDescent="0.2">
      <c r="B55" s="23"/>
      <c r="C55" s="29"/>
      <c r="D55" s="29"/>
      <c r="E55" s="29"/>
      <c r="F55" s="29"/>
    </row>
    <row r="56" spans="2:9" ht="22.5" customHeight="1" x14ac:dyDescent="0.2">
      <c r="B56" s="65" t="s">
        <v>56</v>
      </c>
      <c r="C56" s="65"/>
      <c r="D56" s="65" t="s">
        <v>57</v>
      </c>
      <c r="E56" s="65"/>
      <c r="F56" s="65"/>
    </row>
    <row r="57" spans="2:9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9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2017'!$O$1</f>
        <v>0</v>
      </c>
    </row>
    <row r="59" spans="2:9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2017'!$O$1</f>
        <v>0</v>
      </c>
    </row>
    <row r="60" spans="2:9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2017'!$O$1</f>
        <v>0</v>
      </c>
    </row>
    <row r="61" spans="2:9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2017'!$O$1</f>
        <v>0</v>
      </c>
    </row>
    <row r="62" spans="2:9" ht="12.9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 2017'!$O$1</f>
        <v>0</v>
      </c>
    </row>
    <row r="63" spans="2:9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2017'!$O$1</f>
        <v>0</v>
      </c>
    </row>
    <row r="64" spans="2:9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2017'!$O$1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2017'!$O$1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2017'!$O$1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2017'!$O$1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12300</v>
      </c>
      <c r="E68" s="26">
        <v>78560</v>
      </c>
      <c r="F68" s="26">
        <f>E68/' 2017'!$O$1</f>
        <v>10426.703829053022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2017'!$O$1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2017'!$O$1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525</v>
      </c>
      <c r="E71" s="26">
        <v>3830</v>
      </c>
      <c r="F71" s="26">
        <f>E71/' 2017'!$O$1</f>
        <v>508.32835622801775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2017'!$O$1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82390</v>
      </c>
      <c r="F73" s="8">
        <f>E73/' 2017'!$O$1</f>
        <v>10935.032185281039</v>
      </c>
    </row>
    <row r="74" spans="2:6" ht="12.9" customHeight="1" x14ac:dyDescent="0.2">
      <c r="B74" s="9" t="s">
        <v>121</v>
      </c>
      <c r="C74" s="2"/>
      <c r="D74" s="10"/>
      <c r="E74" s="3">
        <f>+E73/1000000</f>
        <v>8.2390000000000005E-2</v>
      </c>
      <c r="F74" s="3">
        <f>E74/' 2017'!$O$1</f>
        <v>1.0935032185281041E-2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97</v>
      </c>
      <c r="C77" s="29"/>
      <c r="D77" s="26"/>
      <c r="E77" s="26"/>
      <c r="F77" s="26"/>
    </row>
    <row r="78" spans="2:6" ht="12.9" customHeight="1" x14ac:dyDescent="0.25">
      <c r="B78" s="28" t="s">
        <v>122</v>
      </c>
      <c r="C78" s="29"/>
      <c r="D78" s="26"/>
      <c r="E78" s="26"/>
      <c r="F78" s="26"/>
    </row>
    <row r="79" spans="2:6" ht="12.9" customHeight="1" x14ac:dyDescent="0.2">
      <c r="B79" s="64"/>
      <c r="C79" s="64"/>
      <c r="D79" s="64"/>
      <c r="E79" s="64"/>
      <c r="F79" s="62"/>
    </row>
    <row r="80" spans="2:6" ht="12.9" customHeight="1" x14ac:dyDescent="0.2">
      <c r="B80" s="63"/>
      <c r="C80" s="63"/>
      <c r="D80" s="63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3297.079135</v>
      </c>
      <c r="F81" s="6">
        <f>E81/' 2017'!$O$1</f>
        <v>437.59760236246598</v>
      </c>
    </row>
    <row r="82" spans="2:6" ht="12.9" customHeight="1" x14ac:dyDescent="0.2">
      <c r="B82" s="5" t="s">
        <v>37</v>
      </c>
      <c r="C82" s="5"/>
      <c r="D82" s="5"/>
      <c r="E82" s="11">
        <f>+E51</f>
        <v>982.08107800000005</v>
      </c>
      <c r="F82" s="11">
        <f>E82/' 2017'!$O$1</f>
        <v>130.34455876302343</v>
      </c>
    </row>
    <row r="85" spans="2:6" ht="12.9" customHeight="1" x14ac:dyDescent="0.2">
      <c r="B85" s="34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1" customWidth="1"/>
    <col min="2" max="3" width="10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15" ht="12.9" customHeight="1" x14ac:dyDescent="0.3">
      <c r="B2" s="17" t="s">
        <v>98</v>
      </c>
      <c r="C2" s="16"/>
      <c r="D2" s="29"/>
      <c r="E2" s="29"/>
      <c r="F2" s="29"/>
    </row>
    <row r="3" spans="2:15" ht="12.9" customHeight="1" x14ac:dyDescent="0.2">
      <c r="B3" s="23"/>
      <c r="C3" s="29"/>
      <c r="D3" s="29"/>
      <c r="E3" s="29"/>
      <c r="F3" s="29"/>
    </row>
    <row r="4" spans="2:15" ht="22.5" customHeight="1" x14ac:dyDescent="0.2">
      <c r="B4" s="65" t="s">
        <v>56</v>
      </c>
      <c r="C4" s="65"/>
      <c r="D4" s="65" t="s">
        <v>57</v>
      </c>
      <c r="E4" s="65"/>
      <c r="F4" s="65"/>
    </row>
    <row r="5" spans="2:15" ht="20.399999999999999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120</v>
      </c>
    </row>
    <row r="6" spans="2:15" ht="12.9" customHeight="1" x14ac:dyDescent="0.2">
      <c r="B6" s="18" t="s">
        <v>2</v>
      </c>
      <c r="C6" s="18" t="s">
        <v>17</v>
      </c>
      <c r="D6" s="26">
        <v>3655441</v>
      </c>
      <c r="E6" s="26">
        <v>17295443</v>
      </c>
      <c r="F6" s="26">
        <f>E6/' 2017'!$O$1</f>
        <v>2295499.767735085</v>
      </c>
    </row>
    <row r="7" spans="2:15" ht="12.9" customHeight="1" x14ac:dyDescent="0.2">
      <c r="B7" s="18" t="s">
        <v>3</v>
      </c>
      <c r="C7" s="18" t="s">
        <v>18</v>
      </c>
      <c r="D7" s="26">
        <v>2678663</v>
      </c>
      <c r="E7" s="26">
        <v>12789205</v>
      </c>
      <c r="F7" s="26">
        <f>E7/' 2017'!$O$1</f>
        <v>1697419.2049903774</v>
      </c>
    </row>
    <row r="8" spans="2:15" ht="12.9" customHeight="1" x14ac:dyDescent="0.2">
      <c r="B8" s="18" t="s">
        <v>4</v>
      </c>
      <c r="C8" s="18" t="s">
        <v>19</v>
      </c>
      <c r="D8" s="26">
        <v>48412886</v>
      </c>
      <c r="E8" s="26">
        <v>12668993</v>
      </c>
      <c r="F8" s="26">
        <f>E8/' 2017'!$O$1</f>
        <v>1681464.3307452386</v>
      </c>
    </row>
    <row r="9" spans="2:15" ht="12.9" customHeight="1" x14ac:dyDescent="0.2">
      <c r="B9" s="18" t="s">
        <v>5</v>
      </c>
      <c r="C9" s="18" t="s">
        <v>20</v>
      </c>
      <c r="D9" s="26">
        <v>5099438</v>
      </c>
      <c r="E9" s="26">
        <v>4919475</v>
      </c>
      <c r="F9" s="26">
        <f>E9/' 2017'!$O$1</f>
        <v>652926.53792554245</v>
      </c>
    </row>
    <row r="10" spans="2:15" ht="12.9" customHeight="1" x14ac:dyDescent="0.2">
      <c r="B10" s="18" t="s">
        <v>6</v>
      </c>
      <c r="C10" s="18" t="s">
        <v>21</v>
      </c>
      <c r="D10" s="26">
        <v>524309019</v>
      </c>
      <c r="E10" s="26">
        <v>1112295</v>
      </c>
      <c r="F10" s="26">
        <f>E10/' 2017'!$O$1</f>
        <v>147626.91618554649</v>
      </c>
    </row>
    <row r="11" spans="2:15" ht="12.9" customHeight="1" x14ac:dyDescent="0.2">
      <c r="B11" s="18" t="s">
        <v>7</v>
      </c>
      <c r="C11" s="18" t="s">
        <v>22</v>
      </c>
      <c r="D11" s="26">
        <v>57274000</v>
      </c>
      <c r="E11" s="26">
        <v>2980774</v>
      </c>
      <c r="F11" s="26">
        <f>E11/' 2017'!$O$1</f>
        <v>395616.69652929856</v>
      </c>
    </row>
    <row r="12" spans="2:15" ht="12.9" customHeight="1" x14ac:dyDescent="0.2">
      <c r="B12" s="18" t="s">
        <v>8</v>
      </c>
      <c r="C12" s="18" t="s">
        <v>23</v>
      </c>
      <c r="D12" s="26">
        <v>4121870</v>
      </c>
      <c r="E12" s="26">
        <v>3138517</v>
      </c>
      <c r="F12" s="26">
        <f>E12/' 2017'!$O$1</f>
        <v>416552.7904970469</v>
      </c>
    </row>
    <row r="13" spans="2:15" ht="12.9" customHeight="1" x14ac:dyDescent="0.2">
      <c r="B13" s="18" t="s">
        <v>38</v>
      </c>
      <c r="C13" s="18" t="s">
        <v>39</v>
      </c>
      <c r="D13" s="26">
        <v>389420</v>
      </c>
      <c r="E13" s="26">
        <v>34229</v>
      </c>
      <c r="F13" s="26">
        <f>E13/' 2017'!$O$1</f>
        <v>4542.9690092242354</v>
      </c>
      <c r="O13" s="31"/>
    </row>
    <row r="14" spans="2:15" ht="12.9" customHeight="1" x14ac:dyDescent="0.2">
      <c r="B14" s="18" t="s">
        <v>9</v>
      </c>
      <c r="C14" s="18" t="s">
        <v>24</v>
      </c>
      <c r="D14" s="26">
        <v>9001420</v>
      </c>
      <c r="E14" s="26">
        <v>6692584</v>
      </c>
      <c r="F14" s="26">
        <f>E14/' 2017'!$O$1</f>
        <v>888258.54403079161</v>
      </c>
      <c r="O14" s="31"/>
    </row>
    <row r="15" spans="2:15" ht="12.9" customHeight="1" x14ac:dyDescent="0.2">
      <c r="B15" s="18" t="s">
        <v>10</v>
      </c>
      <c r="C15" s="18" t="s">
        <v>25</v>
      </c>
      <c r="D15" s="26">
        <v>14317013</v>
      </c>
      <c r="E15" s="26">
        <v>90528293</v>
      </c>
      <c r="F15" s="26">
        <f>E15/' 2017'!$O$1</f>
        <v>12015169.287942132</v>
      </c>
      <c r="O15" s="31"/>
    </row>
    <row r="16" spans="2:15" ht="12.9" customHeight="1" x14ac:dyDescent="0.2">
      <c r="B16" s="18" t="s">
        <v>11</v>
      </c>
      <c r="C16" s="18" t="s">
        <v>26</v>
      </c>
      <c r="D16" s="26">
        <v>4234726</v>
      </c>
      <c r="E16" s="26">
        <v>32920035</v>
      </c>
      <c r="F16" s="26">
        <f>E16/' 2017'!$O$1</f>
        <v>4369239.4983077841</v>
      </c>
      <c r="O16" s="31"/>
    </row>
    <row r="17" spans="2:18" ht="12.9" customHeight="1" x14ac:dyDescent="0.2">
      <c r="B17" s="18" t="s">
        <v>12</v>
      </c>
      <c r="C17" s="18" t="s">
        <v>27</v>
      </c>
      <c r="D17" s="26">
        <v>24582133</v>
      </c>
      <c r="E17" s="26">
        <v>150631050</v>
      </c>
      <c r="F17" s="26">
        <f>E17/' 2017'!$O$1</f>
        <v>19992175.990443956</v>
      </c>
    </row>
    <row r="18" spans="2:18" ht="12.9" customHeight="1" x14ac:dyDescent="0.2">
      <c r="B18" s="18" t="s">
        <v>13</v>
      </c>
      <c r="C18" s="18" t="s">
        <v>28</v>
      </c>
      <c r="D18" s="26">
        <v>3256482</v>
      </c>
      <c r="E18" s="26">
        <v>186884</v>
      </c>
      <c r="F18" s="26">
        <f>E18/' 2017'!$O$1</f>
        <v>24803.769327758975</v>
      </c>
    </row>
    <row r="19" spans="2:18" ht="12.9" customHeight="1" x14ac:dyDescent="0.2">
      <c r="B19" s="18" t="s">
        <v>40</v>
      </c>
      <c r="C19" s="18" t="s">
        <v>41</v>
      </c>
      <c r="D19" s="26">
        <v>54563</v>
      </c>
      <c r="E19" s="26">
        <v>77877</v>
      </c>
      <c r="F19" s="26">
        <f>E19/' 2017'!$O$1</f>
        <v>10336.054150905833</v>
      </c>
    </row>
    <row r="20" spans="2:18" ht="12.9" customHeight="1" x14ac:dyDescent="0.2">
      <c r="B20" s="18" t="s">
        <v>42</v>
      </c>
      <c r="C20" s="18" t="s">
        <v>43</v>
      </c>
      <c r="D20" s="26">
        <v>3077</v>
      </c>
      <c r="E20" s="26">
        <v>10221</v>
      </c>
      <c r="F20" s="26">
        <f>E20/' 2017'!$O$1</f>
        <v>1356.5598248058927</v>
      </c>
    </row>
    <row r="21" spans="2:18" ht="12.9" customHeight="1" x14ac:dyDescent="0.2">
      <c r="B21" s="18" t="s">
        <v>14</v>
      </c>
      <c r="C21" s="18" t="s">
        <v>29</v>
      </c>
      <c r="D21" s="26">
        <v>5092239</v>
      </c>
      <c r="E21" s="26">
        <v>18533254</v>
      </c>
      <c r="F21" s="26">
        <f>E21/' 2017'!$O$1</f>
        <v>2459785.5199416019</v>
      </c>
      <c r="I21" s="6"/>
      <c r="P21" s="6"/>
    </row>
    <row r="22" spans="2:18" ht="12.9" customHeight="1" x14ac:dyDescent="0.2">
      <c r="B22" s="18" t="s">
        <v>15</v>
      </c>
      <c r="C22" s="18" t="s">
        <v>30</v>
      </c>
      <c r="D22" s="26">
        <v>436216015</v>
      </c>
      <c r="E22" s="26">
        <v>3159240024</v>
      </c>
      <c r="F22" s="26">
        <f>E22/' 2017'!$O$1</f>
        <v>419303208.44117057</v>
      </c>
      <c r="I22" s="6"/>
    </row>
    <row r="23" spans="2:18" ht="12.9" customHeight="1" x14ac:dyDescent="0.2">
      <c r="B23" s="18" t="s">
        <v>16</v>
      </c>
      <c r="C23" s="18" t="s">
        <v>31</v>
      </c>
      <c r="D23" s="26">
        <v>15487495</v>
      </c>
      <c r="E23" s="26">
        <v>25050995</v>
      </c>
      <c r="F23" s="26">
        <f>E23/' 2017'!$O$1</f>
        <v>3324838.4099807548</v>
      </c>
      <c r="I23" s="6"/>
      <c r="J23" s="6"/>
    </row>
    <row r="24" spans="2:18" s="15" customFormat="1" ht="12.9" customHeight="1" x14ac:dyDescent="0.2">
      <c r="B24" s="7" t="s">
        <v>32</v>
      </c>
      <c r="C24" s="4"/>
      <c r="D24" s="4"/>
      <c r="E24" s="8">
        <f>SUM(E6:E23)</f>
        <v>3538810148</v>
      </c>
      <c r="F24" s="8">
        <f>E24/' 2017'!$O$1</f>
        <v>469680821.28873843</v>
      </c>
      <c r="I24" s="13"/>
      <c r="J24" s="13"/>
    </row>
    <row r="25" spans="2:18" ht="12.9" customHeight="1" x14ac:dyDescent="0.2">
      <c r="B25" s="9" t="s">
        <v>121</v>
      </c>
      <c r="C25" s="2"/>
      <c r="D25" s="10"/>
      <c r="E25" s="3">
        <f>+E24/1000000</f>
        <v>3538.810148</v>
      </c>
      <c r="F25" s="3">
        <f>E25/' 2017'!$O$1</f>
        <v>469.68082128873846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99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5" t="s">
        <v>56</v>
      </c>
      <c r="C30" s="65"/>
      <c r="D30" s="65" t="s">
        <v>60</v>
      </c>
      <c r="E30" s="65"/>
      <c r="F30" s="65"/>
      <c r="R30" s="14"/>
    </row>
    <row r="31" spans="2:18" ht="20.399999999999999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120</v>
      </c>
      <c r="R31" s="14"/>
    </row>
    <row r="32" spans="2:18" ht="12.9" customHeight="1" x14ac:dyDescent="0.2">
      <c r="B32" s="18" t="s">
        <v>2</v>
      </c>
      <c r="C32" s="18" t="s">
        <v>17</v>
      </c>
      <c r="D32" s="26">
        <v>849776</v>
      </c>
      <c r="E32" s="26">
        <v>4135328</v>
      </c>
      <c r="F32" s="26">
        <f>E32/' 2017'!$O$1</f>
        <v>548852.34587563865</v>
      </c>
      <c r="R32" s="14"/>
    </row>
    <row r="33" spans="2:18" ht="12.9" customHeight="1" x14ac:dyDescent="0.2">
      <c r="B33" s="18">
        <v>124</v>
      </c>
      <c r="C33" s="18" t="s">
        <v>18</v>
      </c>
      <c r="D33" s="26">
        <v>728475</v>
      </c>
      <c r="E33" s="26">
        <v>3572580</v>
      </c>
      <c r="F33" s="26">
        <f>E33/' 2017'!$O$1</f>
        <v>474162.85088592471</v>
      </c>
      <c r="R33" s="14"/>
    </row>
    <row r="34" spans="2:18" ht="12.9" customHeight="1" x14ac:dyDescent="0.2">
      <c r="B34" s="18" t="s">
        <v>4</v>
      </c>
      <c r="C34" s="18" t="s">
        <v>19</v>
      </c>
      <c r="D34" s="26">
        <v>11860086</v>
      </c>
      <c r="E34" s="26">
        <v>3197366</v>
      </c>
      <c r="F34" s="26">
        <f>E34/' 2017'!$O$1</f>
        <v>424363.39504943922</v>
      </c>
    </row>
    <row r="35" spans="2:18" ht="12.9" customHeight="1" x14ac:dyDescent="0.2">
      <c r="B35" s="18" t="s">
        <v>5</v>
      </c>
      <c r="C35" s="18" t="s">
        <v>20</v>
      </c>
      <c r="D35" s="26">
        <v>2665120</v>
      </c>
      <c r="E35" s="26">
        <v>2586196</v>
      </c>
      <c r="F35" s="26">
        <f>E35/' 2017'!$O$1</f>
        <v>343247.19623067224</v>
      </c>
    </row>
    <row r="36" spans="2:18" ht="12.9" customHeight="1" x14ac:dyDescent="0.2">
      <c r="B36" s="18" t="s">
        <v>6</v>
      </c>
      <c r="C36" s="18" t="s">
        <v>21</v>
      </c>
      <c r="D36" s="26">
        <v>174499404</v>
      </c>
      <c r="E36" s="26">
        <v>4150193</v>
      </c>
      <c r="F36" s="26">
        <f>E36/' 2017'!$O$1</f>
        <v>550825.2704227221</v>
      </c>
    </row>
    <row r="37" spans="2:18" ht="12.9" customHeight="1" x14ac:dyDescent="0.2">
      <c r="B37" s="18" t="s">
        <v>7</v>
      </c>
      <c r="C37" s="18" t="s">
        <v>22</v>
      </c>
      <c r="D37" s="26">
        <v>6936000</v>
      </c>
      <c r="E37" s="26">
        <v>391087</v>
      </c>
      <c r="F37" s="26">
        <f>E37/' 2017'!$O$1</f>
        <v>51906.164974450854</v>
      </c>
    </row>
    <row r="38" spans="2:18" ht="12.9" customHeight="1" x14ac:dyDescent="0.2">
      <c r="B38" s="18" t="s">
        <v>8</v>
      </c>
      <c r="C38" s="18" t="s">
        <v>23</v>
      </c>
      <c r="D38" s="26">
        <v>1067020</v>
      </c>
      <c r="E38" s="26">
        <v>823070</v>
      </c>
      <c r="F38" s="26">
        <f>E38/' 2017'!$O$1</f>
        <v>109240.16192182626</v>
      </c>
    </row>
    <row r="39" spans="2:18" ht="12.9" customHeight="1" x14ac:dyDescent="0.2">
      <c r="B39" s="18" t="s">
        <v>38</v>
      </c>
      <c r="C39" s="18" t="s">
        <v>39</v>
      </c>
      <c r="D39" s="26">
        <v>116360</v>
      </c>
      <c r="E39" s="26">
        <v>12066</v>
      </c>
      <c r="F39" s="26">
        <f>E39/' 2017'!$O$1</f>
        <v>1601.4334063308779</v>
      </c>
    </row>
    <row r="40" spans="2:18" ht="12.9" customHeight="1" x14ac:dyDescent="0.2">
      <c r="B40" s="18" t="s">
        <v>9</v>
      </c>
      <c r="C40" s="18" t="s">
        <v>24</v>
      </c>
      <c r="D40" s="26">
        <v>2057190</v>
      </c>
      <c r="E40" s="26">
        <v>1555400</v>
      </c>
      <c r="F40" s="26">
        <f>E40/' 2017'!$O$1</f>
        <v>206437.05620810934</v>
      </c>
    </row>
    <row r="41" spans="2:18" ht="12.9" customHeight="1" x14ac:dyDescent="0.2">
      <c r="B41" s="18" t="s">
        <v>10</v>
      </c>
      <c r="C41" s="18" t="s">
        <v>25</v>
      </c>
      <c r="D41" s="26">
        <v>3178851</v>
      </c>
      <c r="E41" s="26">
        <v>20389916</v>
      </c>
      <c r="F41" s="26">
        <f>E41/' 2017'!$O$1</f>
        <v>2706206.9148583184</v>
      </c>
    </row>
    <row r="42" spans="2:18" ht="12.9" customHeight="1" x14ac:dyDescent="0.2">
      <c r="B42" s="18" t="s">
        <v>11</v>
      </c>
      <c r="C42" s="18" t="s">
        <v>26</v>
      </c>
      <c r="D42" s="26">
        <v>1314817</v>
      </c>
      <c r="E42" s="26">
        <v>10619414</v>
      </c>
      <c r="F42" s="26">
        <f>E42/' 2017'!$O$1</f>
        <v>1409438.4497975977</v>
      </c>
    </row>
    <row r="43" spans="2:18" ht="12.9" customHeight="1" x14ac:dyDescent="0.2">
      <c r="B43" s="18" t="s">
        <v>12</v>
      </c>
      <c r="C43" s="18" t="s">
        <v>27</v>
      </c>
      <c r="D43" s="26">
        <v>4678873</v>
      </c>
      <c r="E43" s="26">
        <v>29092995</v>
      </c>
      <c r="F43" s="26">
        <f>E43/' 2017'!$O$1</f>
        <v>3861304.0015926734</v>
      </c>
    </row>
    <row r="44" spans="2:18" ht="12.9" customHeight="1" x14ac:dyDescent="0.2">
      <c r="B44" s="18" t="s">
        <v>13</v>
      </c>
      <c r="C44" s="18" t="s">
        <v>28</v>
      </c>
      <c r="D44" s="26">
        <v>2503302</v>
      </c>
      <c r="E44" s="26">
        <v>160712</v>
      </c>
      <c r="F44" s="26">
        <f>E44/' 2017'!$O$1</f>
        <v>21330.14798593138</v>
      </c>
    </row>
    <row r="45" spans="2:18" ht="12.9" customHeight="1" x14ac:dyDescent="0.2">
      <c r="B45" s="18" t="s">
        <v>40</v>
      </c>
      <c r="C45" s="18" t="s">
        <v>41</v>
      </c>
      <c r="D45" s="26">
        <v>20142</v>
      </c>
      <c r="E45" s="26">
        <v>32922</v>
      </c>
      <c r="F45" s="26">
        <f>E45/' 2017'!$O$1</f>
        <v>4369.5002986263189</v>
      </c>
    </row>
    <row r="46" spans="2:18" ht="12.9" customHeight="1" x14ac:dyDescent="0.2">
      <c r="B46" s="12" t="s">
        <v>42</v>
      </c>
      <c r="C46" s="12" t="s">
        <v>43</v>
      </c>
      <c r="D46" s="26">
        <v>856</v>
      </c>
      <c r="E46" s="26">
        <v>3329</v>
      </c>
      <c r="F46" s="26">
        <f>E46/' 2017'!$O$1</f>
        <v>441.8342292122901</v>
      </c>
    </row>
    <row r="47" spans="2:18" ht="12.9" customHeight="1" x14ac:dyDescent="0.2">
      <c r="B47" s="18" t="s">
        <v>14</v>
      </c>
      <c r="C47" s="18" t="s">
        <v>29</v>
      </c>
      <c r="D47" s="26">
        <v>3859310</v>
      </c>
      <c r="E47" s="26">
        <v>14670979</v>
      </c>
      <c r="F47" s="26">
        <f>E47/' 2017'!$O$1</f>
        <v>1947173.5350720021</v>
      </c>
    </row>
    <row r="48" spans="2:18" ht="12.9" customHeight="1" x14ac:dyDescent="0.2">
      <c r="B48" s="18" t="s">
        <v>15</v>
      </c>
      <c r="C48" s="18" t="s">
        <v>30</v>
      </c>
      <c r="D48" s="26">
        <v>144300687</v>
      </c>
      <c r="E48" s="26">
        <v>1067462731</v>
      </c>
      <c r="F48" s="26">
        <f>E48/' 2017'!$O$1</f>
        <v>141676651.53626651</v>
      </c>
    </row>
    <row r="49" spans="2:9" ht="12.9" customHeight="1" x14ac:dyDescent="0.2">
      <c r="B49" s="18" t="s">
        <v>16</v>
      </c>
      <c r="C49" s="18" t="s">
        <v>31</v>
      </c>
      <c r="D49" s="26">
        <v>3792235</v>
      </c>
      <c r="E49" s="26">
        <v>6152560</v>
      </c>
      <c r="F49" s="26">
        <f>E49/' 2017'!$O$1</f>
        <v>816585.04213949165</v>
      </c>
    </row>
    <row r="50" spans="2:9" s="15" customFormat="1" ht="12.9" customHeight="1" x14ac:dyDescent="0.2">
      <c r="B50" s="4" t="s">
        <v>32</v>
      </c>
      <c r="C50" s="4"/>
      <c r="D50" s="8"/>
      <c r="E50" s="8">
        <f>SUM(E32:E49)</f>
        <v>1169008844</v>
      </c>
      <c r="F50" s="8">
        <f>E50/' 2017'!$O$1</f>
        <v>155154136.83721545</v>
      </c>
      <c r="I50" s="13"/>
    </row>
    <row r="51" spans="2:9" ht="12.9" customHeight="1" x14ac:dyDescent="0.2">
      <c r="B51" s="9" t="s">
        <v>121</v>
      </c>
      <c r="C51" s="2"/>
      <c r="D51" s="10"/>
      <c r="E51" s="3">
        <f>+E50/1000000</f>
        <v>1169.008844</v>
      </c>
      <c r="F51" s="3">
        <f>E51/' 2017'!$O$1</f>
        <v>155.15413683721545</v>
      </c>
    </row>
    <row r="52" spans="2:9" ht="12.9" customHeight="1" x14ac:dyDescent="0.2">
      <c r="B52" s="22"/>
      <c r="D52" s="19"/>
      <c r="E52" s="19"/>
      <c r="F52" s="19"/>
    </row>
    <row r="53" spans="2:9" ht="12.9" customHeight="1" x14ac:dyDescent="0.2">
      <c r="B53" s="22"/>
      <c r="D53" s="19"/>
      <c r="E53" s="19"/>
      <c r="F53" s="19"/>
    </row>
    <row r="54" spans="2:9" ht="12.9" customHeight="1" x14ac:dyDescent="0.25">
      <c r="B54" s="25" t="s">
        <v>100</v>
      </c>
      <c r="C54" s="29"/>
      <c r="D54" s="29"/>
      <c r="E54" s="29"/>
      <c r="F54" s="29"/>
    </row>
    <row r="55" spans="2:9" ht="12.9" customHeight="1" x14ac:dyDescent="0.2">
      <c r="B55" s="23"/>
      <c r="C55" s="29"/>
      <c r="D55" s="29"/>
      <c r="E55" s="29"/>
      <c r="F55" s="29"/>
    </row>
    <row r="56" spans="2:9" ht="22.5" customHeight="1" x14ac:dyDescent="0.2">
      <c r="B56" s="65" t="s">
        <v>56</v>
      </c>
      <c r="C56" s="65"/>
      <c r="D56" s="65" t="s">
        <v>57</v>
      </c>
      <c r="E56" s="65"/>
      <c r="F56" s="65"/>
    </row>
    <row r="57" spans="2:9" ht="20.399999999999999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120</v>
      </c>
    </row>
    <row r="58" spans="2:9" ht="12.9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 2017'!$O$1</f>
        <v>0</v>
      </c>
    </row>
    <row r="59" spans="2:9" ht="12.9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 2017'!$O$1</f>
        <v>0</v>
      </c>
    </row>
    <row r="60" spans="2:9" ht="12.9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 2017'!$O$1</f>
        <v>0</v>
      </c>
    </row>
    <row r="61" spans="2:9" ht="12.9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 2017'!$O$1</f>
        <v>0</v>
      </c>
    </row>
    <row r="62" spans="2:9" ht="12.9" customHeight="1" x14ac:dyDescent="0.2">
      <c r="B62" s="18" t="s">
        <v>6</v>
      </c>
      <c r="C62" s="18" t="s">
        <v>21</v>
      </c>
      <c r="D62" s="26">
        <v>1000</v>
      </c>
      <c r="E62" s="26">
        <v>23</v>
      </c>
      <c r="F62" s="26">
        <f>E62/' 2017'!$O$1</f>
        <v>3.0526245935363989</v>
      </c>
    </row>
    <row r="63" spans="2:9" ht="12.9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 2017'!$O$1</f>
        <v>0</v>
      </c>
    </row>
    <row r="64" spans="2:9" ht="12.9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 2017'!$O$1</f>
        <v>0</v>
      </c>
    </row>
    <row r="65" spans="2:6" ht="12.9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 2017'!$O$1</f>
        <v>0</v>
      </c>
    </row>
    <row r="66" spans="2:6" ht="12.9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 2017'!$O$1</f>
        <v>0</v>
      </c>
    </row>
    <row r="67" spans="2:6" ht="12.9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 2017'!$O$1</f>
        <v>0</v>
      </c>
    </row>
    <row r="68" spans="2:6" ht="12.9" customHeight="1" x14ac:dyDescent="0.2">
      <c r="B68" s="18" t="s">
        <v>12</v>
      </c>
      <c r="C68" s="18" t="s">
        <v>27</v>
      </c>
      <c r="D68" s="26">
        <v>900</v>
      </c>
      <c r="E68" s="26">
        <v>5394</v>
      </c>
      <c r="F68" s="26">
        <f>E68/' 2017'!$O$1</f>
        <v>715.90682858849289</v>
      </c>
    </row>
    <row r="69" spans="2:6" ht="12.9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 2017'!$O$1</f>
        <v>0</v>
      </c>
    </row>
    <row r="70" spans="2:6" ht="12.9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 2017'!$O$1</f>
        <v>0</v>
      </c>
    </row>
    <row r="71" spans="2:6" ht="12.9" customHeight="1" x14ac:dyDescent="0.2">
      <c r="B71" s="18" t="s">
        <v>15</v>
      </c>
      <c r="C71" s="18" t="s">
        <v>30</v>
      </c>
      <c r="D71" s="26">
        <v>403</v>
      </c>
      <c r="E71" s="26">
        <v>2936</v>
      </c>
      <c r="F71" s="26">
        <f>E71/' 2017'!$O$1</f>
        <v>389.67416550534205</v>
      </c>
    </row>
    <row r="72" spans="2:6" ht="12.9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 2017'!$O$1</f>
        <v>0</v>
      </c>
    </row>
    <row r="73" spans="2:6" s="15" customFormat="1" ht="12.9" customHeight="1" x14ac:dyDescent="0.2">
      <c r="B73" s="4" t="s">
        <v>32</v>
      </c>
      <c r="C73" s="4"/>
      <c r="D73" s="8"/>
      <c r="E73" s="8">
        <f>SUM(E58:E72)</f>
        <v>8353</v>
      </c>
      <c r="F73" s="8">
        <f>E73/' 2017'!$O$1</f>
        <v>1108.6336186873714</v>
      </c>
    </row>
    <row r="74" spans="2:6" ht="12.9" customHeight="1" x14ac:dyDescent="0.2">
      <c r="B74" s="9" t="s">
        <v>121</v>
      </c>
      <c r="C74" s="2"/>
      <c r="D74" s="10"/>
      <c r="E74" s="3">
        <f>+E73/1000000</f>
        <v>8.3529999999999993E-3</v>
      </c>
      <c r="F74" s="3">
        <f>E74/' 2017'!$O$1</f>
        <v>1.1086336186873712E-3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101</v>
      </c>
      <c r="C77" s="29"/>
      <c r="D77" s="26"/>
      <c r="E77" s="26"/>
      <c r="F77" s="26"/>
    </row>
    <row r="78" spans="2:6" ht="12.9" customHeight="1" x14ac:dyDescent="0.25">
      <c r="B78" s="28" t="s">
        <v>122</v>
      </c>
      <c r="C78" s="29"/>
      <c r="D78" s="26"/>
      <c r="E78" s="26"/>
      <c r="F78" s="26"/>
    </row>
    <row r="79" spans="2:6" ht="12.9" customHeight="1" x14ac:dyDescent="0.2">
      <c r="B79" s="64"/>
      <c r="C79" s="64"/>
      <c r="D79" s="64"/>
      <c r="E79" s="64"/>
      <c r="F79" s="62"/>
    </row>
    <row r="80" spans="2:6" ht="12.9" customHeight="1" x14ac:dyDescent="0.2">
      <c r="B80" s="63"/>
      <c r="C80" s="63"/>
      <c r="D80" s="63"/>
      <c r="E80" s="24" t="s">
        <v>59</v>
      </c>
      <c r="F80" s="24" t="s">
        <v>120</v>
      </c>
    </row>
    <row r="81" spans="2:6" ht="12.9" customHeight="1" x14ac:dyDescent="0.2">
      <c r="B81" s="21" t="s">
        <v>36</v>
      </c>
      <c r="E81" s="6">
        <f>+E25+E74</f>
        <v>3538.8185010000002</v>
      </c>
      <c r="F81" s="6">
        <f>E81/' 2017'!$O$1</f>
        <v>469.68192992235714</v>
      </c>
    </row>
    <row r="82" spans="2:6" ht="12.9" customHeight="1" x14ac:dyDescent="0.2">
      <c r="B82" s="5" t="s">
        <v>37</v>
      </c>
      <c r="C82" s="5"/>
      <c r="D82" s="5"/>
      <c r="E82" s="11">
        <f>+E51</f>
        <v>1169.008844</v>
      </c>
      <c r="F82" s="11">
        <f>E82/' 2017'!$O$1</f>
        <v>155.15413683721545</v>
      </c>
    </row>
    <row r="85" spans="2:6" ht="12.9" customHeight="1" x14ac:dyDescent="0.2">
      <c r="B85" s="34" t="s">
        <v>124</v>
      </c>
    </row>
  </sheetData>
  <mergeCells count="7">
    <mergeCell ref="B79:E79"/>
    <mergeCell ref="B4:C4"/>
    <mergeCell ref="B30:C30"/>
    <mergeCell ref="B56:C56"/>
    <mergeCell ref="D56:F56"/>
    <mergeCell ref="D30:F30"/>
    <mergeCell ref="D4:F4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23 B32:B49 B58:B7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graf. prikaz 2017</vt:lpstr>
      <vt:lpstr>siječanj 2017</vt:lpstr>
      <vt:lpstr>veljača 2017 </vt:lpstr>
      <vt:lpstr>ožujak 2017</vt:lpstr>
      <vt:lpstr>travanj 2017 </vt:lpstr>
      <vt:lpstr>svibanj 2017 </vt:lpstr>
      <vt:lpstr>lipanj 2017</vt:lpstr>
      <vt:lpstr>srpanj 2017</vt:lpstr>
      <vt:lpstr>kolovoz 2017</vt:lpstr>
      <vt:lpstr>rujan 2017</vt:lpstr>
      <vt:lpstr>listopad 2017</vt:lpstr>
      <vt:lpstr>studeni 2017 </vt:lpstr>
      <vt:lpstr>prosinac 2017</vt:lpstr>
      <vt:lpstr>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2022-09-22T12:02:52Z</dcterms:modified>
</cp:coreProperties>
</file>