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8B53868-EC50-4D9F-A91C-246ED4BE98B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graf. prikaz 2026" sheetId="1" r:id="rId1"/>
    <sheet name="siječanj 2026" sheetId="37" r:id="rId2"/>
    <sheet name="veljača 2026" sheetId="38" r:id="rId3"/>
    <sheet name="2026" sheetId="2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2" i="27" l="1"/>
  <c r="D51" i="27"/>
  <c r="D50" i="27"/>
  <c r="D42" i="27"/>
  <c r="D41" i="27"/>
  <c r="D40" i="27"/>
  <c r="E33" i="27"/>
  <c r="F33" i="27"/>
  <c r="G33" i="27"/>
  <c r="H33" i="27"/>
  <c r="I33" i="27"/>
  <c r="J33" i="27"/>
  <c r="K33" i="27"/>
  <c r="L33" i="27"/>
  <c r="M33" i="27"/>
  <c r="N33" i="27"/>
  <c r="D33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15" i="27"/>
  <c r="D8" i="27"/>
  <c r="D7" i="27"/>
  <c r="D6" i="27"/>
  <c r="E73" i="38"/>
  <c r="E74" i="38" s="1"/>
  <c r="E50" i="38"/>
  <c r="E51" i="38" s="1"/>
  <c r="E81" i="38" s="1"/>
  <c r="E24" i="38"/>
  <c r="E25" i="38" s="1"/>
  <c r="E80" i="38" s="1"/>
  <c r="C16" i="27"/>
  <c r="O16" i="27" s="1"/>
  <c r="C17" i="27"/>
  <c r="C18" i="27"/>
  <c r="C19" i="27"/>
  <c r="C20" i="27"/>
  <c r="C21" i="27"/>
  <c r="C22" i="27"/>
  <c r="O22" i="27" s="1"/>
  <c r="C23" i="27"/>
  <c r="C24" i="27"/>
  <c r="C25" i="27"/>
  <c r="C26" i="27"/>
  <c r="C27" i="27"/>
  <c r="C28" i="27"/>
  <c r="O28" i="27" s="1"/>
  <c r="C29" i="27"/>
  <c r="C30" i="27"/>
  <c r="O30" i="27" s="1"/>
  <c r="C31" i="27"/>
  <c r="C15" i="27"/>
  <c r="E73" i="37"/>
  <c r="E50" i="37"/>
  <c r="C7" i="27" s="1"/>
  <c r="E74" i="37"/>
  <c r="E51" i="37" l="1"/>
  <c r="E81" i="37" s="1"/>
  <c r="L53" i="27"/>
  <c r="I53" i="27"/>
  <c r="I43" i="27"/>
  <c r="G53" i="27"/>
  <c r="F53" i="27"/>
  <c r="E53" i="27"/>
  <c r="O24" i="27"/>
  <c r="O20" i="27"/>
  <c r="D53" i="27"/>
  <c r="O26" i="27"/>
  <c r="O18" i="27"/>
  <c r="K53" i="27"/>
  <c r="O15" i="27"/>
  <c r="N53" i="27"/>
  <c r="M53" i="27"/>
  <c r="O31" i="27"/>
  <c r="O29" i="27"/>
  <c r="O27" i="27"/>
  <c r="O23" i="27"/>
  <c r="O21" i="27"/>
  <c r="O25" i="27"/>
  <c r="O19" i="27"/>
  <c r="O17" i="27"/>
  <c r="M43" i="27" l="1"/>
  <c r="D43" i="27"/>
  <c r="K43" i="27"/>
  <c r="G43" i="27"/>
  <c r="N43" i="27"/>
  <c r="F43" i="27"/>
  <c r="L43" i="27"/>
  <c r="E43" i="27"/>
  <c r="H53" i="27" l="1"/>
  <c r="H43" i="27"/>
  <c r="J53" i="27" l="1"/>
  <c r="J43" i="27" l="1"/>
  <c r="C32" i="27" l="1"/>
  <c r="O32" i="27" s="1"/>
  <c r="E24" i="37"/>
  <c r="E25" i="37"/>
  <c r="E80" i="37" s="1"/>
  <c r="C33" i="27" l="1"/>
  <c r="O33" i="27"/>
  <c r="P32" i="27" s="1"/>
  <c r="C6" i="27"/>
  <c r="C8" i="27" s="1"/>
  <c r="C41" i="27" l="1"/>
  <c r="C52" i="27"/>
  <c r="C40" i="27"/>
  <c r="C51" i="27"/>
  <c r="C50" i="27"/>
  <c r="P15" i="27"/>
  <c r="P17" i="27"/>
  <c r="P25" i="27"/>
  <c r="P22" i="27"/>
  <c r="P26" i="27"/>
  <c r="P24" i="27"/>
  <c r="P27" i="27"/>
  <c r="P29" i="27"/>
  <c r="P23" i="27"/>
  <c r="P18" i="27"/>
  <c r="P30" i="27"/>
  <c r="P19" i="27"/>
  <c r="P21" i="27"/>
  <c r="P31" i="27"/>
  <c r="P16" i="27"/>
  <c r="P20" i="27"/>
  <c r="P28" i="27"/>
  <c r="C42" i="27" l="1"/>
  <c r="C43" i="27" s="1"/>
  <c r="P33" i="27"/>
  <c r="C53" i="27"/>
</calcChain>
</file>

<file path=xl/sharedStrings.xml><?xml version="1.0" encoding="utf-8"?>
<sst xmlns="http://schemas.openxmlformats.org/spreadsheetml/2006/main" count="352" uniqueCount="83">
  <si>
    <t>Brojčana oznaka</t>
  </si>
  <si>
    <t>Troslovna oznaka</t>
  </si>
  <si>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</si>
  <si>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</si>
  <si>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</si>
  <si>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</si>
  <si>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</si>
  <si>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</si>
  <si>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</si>
  <si>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</si>
  <si>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</si>
  <si>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</si>
  <si>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</si>
  <si>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</si>
  <si>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</si>
  <si>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</si>
  <si>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</si>
  <si>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</si>
  <si>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</si>
  <si>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</si>
  <si>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</si>
  <si>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</si>
  <si>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</si>
  <si>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</si>
  <si>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</si>
  <si>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</si>
  <si>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</si>
  <si>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</si>
  <si>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</si>
  <si>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</si>
  <si>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Ukupno</t>
  </si>
  <si>
    <t>Ukupan promet ovlaštenih mjenjača</t>
  </si>
  <si>
    <t>Ostale valute</t>
  </si>
  <si>
    <t xml:space="preserve">Otkup strane gotovine i čekova </t>
  </si>
  <si>
    <t xml:space="preserve">Prodaja strane gotovine </t>
  </si>
  <si>
    <t>643</t>
  </si>
  <si>
    <t>RUB</t>
  </si>
  <si>
    <t>946</t>
  </si>
  <si>
    <t>RON</t>
  </si>
  <si>
    <t>975</t>
  </si>
  <si>
    <t>BGN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</si>
  <si>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</si>
  <si>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</si>
  <si>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</si>
  <si>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</si>
  <si>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</si>
  <si>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</si>
  <si>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</si>
  <si>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</si>
  <si>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</si>
  <si>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</si>
  <si>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</si>
  <si>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Udio</t>
  </si>
  <si>
    <t>Valuta</t>
  </si>
  <si>
    <t>Ukupan iznos otkupa</t>
  </si>
  <si>
    <t>U originalnoj valuti</t>
  </si>
  <si>
    <t>Ukupan iznos prodaje</t>
  </si>
  <si>
    <t>Promet po valutama</t>
  </si>
  <si>
    <t>Udio valuta u ukupnom prometu ovlaštenih mjenjača</t>
  </si>
  <si>
    <t>Otkup čekova</t>
  </si>
  <si>
    <t>Prosinac</t>
  </si>
  <si>
    <t>U eurima</t>
  </si>
  <si>
    <t>ostale valute</t>
  </si>
  <si>
    <t>ostale</t>
  </si>
  <si>
    <t>valute</t>
  </si>
  <si>
    <t>Ukupno u milijunima eura</t>
  </si>
  <si>
    <t>u milijunima eura</t>
  </si>
  <si>
    <t>u eurima</t>
  </si>
  <si>
    <t>u eurima i postotcima</t>
  </si>
  <si>
    <t>u postotcima</t>
  </si>
  <si>
    <t xml:space="preserve">Otkup stranog gotovog novca i čekova </t>
  </si>
  <si>
    <t>Prodaja stranog gotovog novca</t>
  </si>
  <si>
    <t>Otkup stranog gotovog novca</t>
  </si>
  <si>
    <t xml:space="preserve">Odnos otkupa i prodaje stranog gotovog novca i čekova </t>
  </si>
  <si>
    <t>Promet ovlaštenih mjenjača u 2026.</t>
  </si>
  <si>
    <t>Otkupljen strani gotov novac u siječnju 2026.</t>
  </si>
  <si>
    <t>Prodan strani gotov novac u siječnju 2026.</t>
  </si>
  <si>
    <t>Otkupljeni čekovi koji glase na stranu valutu u siječnju 2026.</t>
  </si>
  <si>
    <t>Ukupan promet ovlaštenih mjenjača u siječnju 2026.</t>
  </si>
  <si>
    <t>Otkupljen strani gotov novac u veljači 2026.</t>
  </si>
  <si>
    <t>Prodan strani gotov novac u veljači 2026.</t>
  </si>
  <si>
    <t>Otkupljeni čekovi koji glase na stranu valutu u veljači 2026.</t>
  </si>
  <si>
    <t>Ukupan promet ovlaštenih mjenjača u veljači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</si>
</sst>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8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 applyAlignment="1">
      <alignment horizontal="center" vertical="center" wrapText="1"/>
    </xf>
    <xf numFmtId="166" fontId="4" fillId="0" borderId="3" xfId="9" applyNumberFormat="1">
      <alignment horizontal="right" vertical="center" wrapText="1"/>
    </xf>
    <xf numFmtId="166" fontId="1" fillId="0" borderId="1" xfId="6" applyNumberFormat="1" applyFont="1"/>
    <xf numFmtId="166" fontId="0" fillId="0" borderId="2" xfId="8" applyNumberFormat="1" applyFont="1"/>
    <xf numFmtId="166" fontId="4" fillId="0" borderId="0" xfId="0" applyNumberFormat="1" applyFont="1" applyBorder="1"/>
    <xf numFmtId="166" fontId="2" fillId="0" borderId="0" xfId="1" applyNumberForma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7" fillId="0" borderId="0" xfId="0" applyNumberFormat="1" applyFont="1"/>
    <xf numFmtId="166" fontId="1" fillId="0" borderId="2" xfId="7" applyNumberFormat="1" applyFont="1"/>
    <xf numFmtId="166" fontId="0" fillId="0" borderId="0" xfId="0" applyNumberFormat="1" applyFont="1"/>
    <xf numFmtId="4" fontId="0" fillId="0" borderId="0" xfId="0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1" fillId="0" borderId="2" xfId="7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1" xfId="5" applyNumberFormat="1" applyFont="1" applyBorder="1"/>
    <xf numFmtId="4" fontId="0" fillId="0" borderId="0" xfId="0" applyNumberFormat="1" applyFont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166" fontId="9" fillId="0" borderId="0" xfId="0" applyNumberFormat="1" applyFont="1" applyAlignment="1">
      <alignment horizontal="left" vertical="center" readingOrder="1"/>
    </xf>
    <xf numFmtId="49" fontId="0" fillId="0" borderId="0" xfId="0" applyNumberFormat="1" applyFont="1" applyBorder="1" applyAlignment="1">
      <alignment horizontal="right"/>
    </xf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i prodaja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i čekova u 2026.</a:t>
            </a:r>
          </a:p>
        </c:rich>
      </c:tx>
      <c:layout>
        <c:manualLayout>
          <c:xMode val="edge"/>
          <c:yMode val="edge"/>
          <c:x val="0.14141414141414141"/>
          <c:y val="3.5154469258657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'2026'!$B$6</c:f>
              <c:strCache>
                <c:ptCount val="1"/>
                <c:pt idx="0">
                  <c:v>Otkup stranog gotovog novca i čekova 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'2026'!$C$6:$N$6</c:f>
              <c:numCache>
                <c:formatCode>#,##0.00</c:formatCode>
                <c:ptCount val="12"/>
                <c:pt idx="0">
                  <c:v>11183193</c:v>
                </c:pt>
                <c:pt idx="1">
                  <c:v>11550188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6-4974-94EA-60F594177670}"/>
            </c:ext>
          </c:extLst>
        </c:ser>
        <c:ser>
          <c:idx val="1"/>
          <c:order val="1"/>
          <c:tx>
            <c:strRef>
              <c:f>'2026'!$B$7</c:f>
              <c:strCache>
                <c:ptCount val="1"/>
                <c:pt idx="0">
                  <c:v>Prodaja stranog gotovog novca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'2026'!$C$7:$N$7</c:f>
              <c:numCache>
                <c:formatCode>#,##0.00</c:formatCode>
                <c:ptCount val="12"/>
                <c:pt idx="0">
                  <c:v>2274729</c:v>
                </c:pt>
                <c:pt idx="1">
                  <c:v>2182262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6-4974-94EA-60F59417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01449088"/>
        <c:axId val="801449648"/>
      </c:barChart>
      <c:catAx>
        <c:axId val="8014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01449648"/>
        <c:crosses val="autoZero"/>
        <c:auto val="1"/>
        <c:lblAlgn val="ctr"/>
        <c:lblOffset val="100"/>
        <c:noMultiLvlLbl val="1"/>
      </c:catAx>
      <c:valAx>
        <c:axId val="80144964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8014490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905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mil.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veljači 2026.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DA-4236-B1FA-4947D5391B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DA-4236-B1FA-4947D5391B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EDA-4236-B1FA-4947D5391B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DA-4236-B1FA-4947D5391B6E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DA-4236-B1FA-4947D5391B6E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DA-4236-B1FA-4947D5391B6E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DA-4236-B1FA-4947D5391B6E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DA-4236-B1FA-4947D5391B6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'2026'!$D$40:$D$42</c:f>
              <c:numCache>
                <c:formatCode>0.00</c:formatCode>
                <c:ptCount val="3"/>
                <c:pt idx="0">
                  <c:v>53.943076435741624</c:v>
                </c:pt>
                <c:pt idx="1">
                  <c:v>21.025323230741783</c:v>
                </c:pt>
                <c:pt idx="2">
                  <c:v>25.031600333516593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DA-4236-B1FA-4947D5391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u 2026.</a:t>
            </a:r>
          </a:p>
        </c:rich>
      </c:tx>
      <c:layout>
        <c:manualLayout>
          <c:xMode val="edge"/>
          <c:yMode val="edge"/>
          <c:x val="0.13304212397646722"/>
          <c:y val="2.2989594643967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83"/>
          <c:w val="0.89333306863655959"/>
          <c:h val="0.635983333333336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'2026'!$B$6</c:f>
              <c:strCache>
                <c:ptCount val="1"/>
                <c:pt idx="0">
                  <c:v>Otkup stranog gotovog novca i čekova 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'2026'!$C$6:$N$6</c:f>
              <c:numCache>
                <c:formatCode>#,##0.00</c:formatCode>
                <c:ptCount val="12"/>
                <c:pt idx="0">
                  <c:v>11183193</c:v>
                </c:pt>
                <c:pt idx="1">
                  <c:v>11550188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9-4DD8-9A7C-2C28264EA7F1}"/>
            </c:ext>
          </c:extLst>
        </c:ser>
        <c:ser>
          <c:idx val="1"/>
          <c:order val="1"/>
          <c:tx>
            <c:strRef>
              <c:f>'2026'!$B$7</c:f>
              <c:strCache>
                <c:ptCount val="1"/>
                <c:pt idx="0">
                  <c:v>Prodaja stranog gotovog novca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'2026'!$C$7:$N$7</c:f>
              <c:numCache>
                <c:formatCode>#,##0.00</c:formatCode>
                <c:ptCount val="12"/>
                <c:pt idx="0">
                  <c:v>2274729</c:v>
                </c:pt>
                <c:pt idx="1">
                  <c:v>2182262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9-4DD8-9A7C-2C28264E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01453008"/>
        <c:axId val="801453568"/>
      </c:barChart>
      <c:catAx>
        <c:axId val="80145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801453568"/>
        <c:crosses val="autoZero"/>
        <c:auto val="1"/>
        <c:lblAlgn val="ctr"/>
        <c:lblOffset val="100"/>
        <c:noMultiLvlLbl val="1"/>
      </c:catAx>
      <c:valAx>
        <c:axId val="8014535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014530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valuta u ukupnom prometu ovlaštenih mjenjača u 2026.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'2026'!$B$40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'2026'!$C$40:$N$40</c:f>
              <c:numCache>
                <c:formatCode>0.00</c:formatCode>
                <c:ptCount val="12"/>
                <c:pt idx="0">
                  <c:v>50.746772049949463</c:v>
                </c:pt>
                <c:pt idx="1">
                  <c:v>53.943076435741624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B3-429C-9EB5-8C99D2B2E2C3}"/>
            </c:ext>
          </c:extLst>
        </c:ser>
        <c:ser>
          <c:idx val="2"/>
          <c:order val="1"/>
          <c:tx>
            <c:strRef>
              <c:f>'2026'!$B$41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'2026'!$C$41:$N$41</c:f>
              <c:numCache>
                <c:formatCode>0.00</c:formatCode>
                <c:ptCount val="12"/>
                <c:pt idx="0">
                  <c:v>23.932216281235689</c:v>
                </c:pt>
                <c:pt idx="1">
                  <c:v>21.025323230741783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B3-429C-9EB5-8C99D2B2E2C3}"/>
            </c:ext>
          </c:extLst>
        </c:ser>
        <c:ser>
          <c:idx val="3"/>
          <c:order val="2"/>
          <c:tx>
            <c:strRef>
              <c:f>'2026'!$B$42</c:f>
              <c:strCache>
                <c:ptCount val="1"/>
                <c:pt idx="0">
                  <c:v>Ostale valute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'2026'!$C$42:$N$42</c:f>
              <c:numCache>
                <c:formatCode>0.00</c:formatCode>
                <c:ptCount val="12"/>
                <c:pt idx="0">
                  <c:v>25.321011668814847</c:v>
                </c:pt>
                <c:pt idx="1">
                  <c:v>25.031600333516593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B3-429C-9EB5-8C99D2B2E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01417424"/>
        <c:axId val="801417984"/>
      </c:barChart>
      <c:catAx>
        <c:axId val="80141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01417984"/>
        <c:crosses val="autoZero"/>
        <c:auto val="1"/>
        <c:lblAlgn val="ctr"/>
        <c:lblOffset val="100"/>
        <c:noMultiLvlLbl val="1"/>
      </c:catAx>
      <c:valAx>
        <c:axId val="801417984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01417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stranog gotovog novca i čekova u 2026.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309787242059861E-2"/>
          <c:y val="0.13113542349578811"/>
          <c:w val="0.87733465729151716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4356568554027916E-2"/>
                  <c:y val="7.663198214655836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2026'!$E$80</c:f>
              <c:numCache>
                <c:formatCode>#,##0.00</c:formatCode>
                <c:ptCount val="1"/>
                <c:pt idx="0">
                  <c:v>11.183192999999999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0-4541-9E8A-D45A9E6B72D5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2026'!$E$80</c:f>
              <c:numCache>
                <c:formatCode>#,##0.00</c:formatCode>
                <c:ptCount val="1"/>
                <c:pt idx="0">
                  <c:v>11.550188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20-4541-9E8A-D45A9E6B72D5}"/>
            </c:ext>
          </c:extLst>
        </c:ser>
        <c:ser>
          <c:idx val="1"/>
          <c:order val="2"/>
          <c:tx>
            <c:v>Ožujak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320-4541-9E8A-D45A9E6B72D5}"/>
            </c:ext>
          </c:extLst>
        </c:ser>
        <c:ser>
          <c:idx val="2"/>
          <c:order val="3"/>
          <c:tx>
            <c:v>Travanj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320-4541-9E8A-D45A9E6B72D5}"/>
            </c:ext>
          </c:extLst>
        </c:ser>
        <c:ser>
          <c:idx val="3"/>
          <c:order val="4"/>
          <c:tx>
            <c:v>Svibanj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D320-4541-9E8A-D45A9E6B72D5}"/>
            </c:ext>
          </c:extLst>
        </c:ser>
        <c:ser>
          <c:idx val="4"/>
          <c:order val="5"/>
          <c:tx>
            <c:v>Lipanj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D320-4541-9E8A-D45A9E6B72D5}"/>
            </c:ext>
          </c:extLst>
        </c:ser>
        <c:ser>
          <c:idx val="5"/>
          <c:order val="6"/>
          <c:tx>
            <c:v>Srpanj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D320-4541-9E8A-D45A9E6B72D5}"/>
            </c:ext>
          </c:extLst>
        </c:ser>
        <c:ser>
          <c:idx val="6"/>
          <c:order val="7"/>
          <c:tx>
            <c:v>Kolovoz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D320-4541-9E8A-D45A9E6B72D5}"/>
            </c:ext>
          </c:extLst>
        </c:ser>
        <c:ser>
          <c:idx val="7"/>
          <c:order val="8"/>
          <c:tx>
            <c:v>Rujan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D320-4541-9E8A-D45A9E6B72D5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D320-4541-9E8A-D45A9E6B72D5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D320-4541-9E8A-D45A9E6B72D5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D320-4541-9E8A-D45A9E6B72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32432"/>
        <c:axId val="841732992"/>
      </c:barChart>
      <c:catAx>
        <c:axId val="841732432"/>
        <c:scaling>
          <c:orientation val="minMax"/>
        </c:scaling>
        <c:delete val="1"/>
        <c:axPos val="b"/>
        <c:majorTickMark val="none"/>
        <c:minorTickMark val="none"/>
        <c:tickLblPos val="none"/>
        <c:crossAx val="841732992"/>
        <c:crosses val="autoZero"/>
        <c:auto val="1"/>
        <c:lblAlgn val="ctr"/>
        <c:lblOffset val="100"/>
        <c:noMultiLvlLbl val="0"/>
      </c:catAx>
      <c:valAx>
        <c:axId val="841732992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3243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04718167559242"/>
          <c:y val="0.88923299531790656"/>
          <c:w val="0.82513591115946061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Prodaja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u 2026.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18"/>
          <c:w val="0.86993951836082684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1864229124982296E-2"/>
                  <c:y val="-1.1494797321983755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2026'!$E$81</c:f>
              <c:numCache>
                <c:formatCode>#,##0.00</c:formatCode>
                <c:ptCount val="1"/>
                <c:pt idx="0">
                  <c:v>2.2747289999999998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76-4053-B4A7-3F6A4E7588CD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2026'!$E$81</c:f>
              <c:numCache>
                <c:formatCode>#,##0.00</c:formatCode>
                <c:ptCount val="1"/>
                <c:pt idx="0">
                  <c:v>2.1822620000000001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76-4053-B4A7-3F6A4E7588CD}"/>
            </c:ext>
          </c:extLst>
        </c:ser>
        <c:ser>
          <c:idx val="1"/>
          <c:order val="2"/>
          <c:tx>
            <c:v>Ožujak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7F76-4053-B4A7-3F6A4E7588CD}"/>
            </c:ext>
          </c:extLst>
        </c:ser>
        <c:ser>
          <c:idx val="2"/>
          <c:order val="3"/>
          <c:tx>
            <c:v>Travanj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7F76-4053-B4A7-3F6A4E7588CD}"/>
            </c:ext>
          </c:extLst>
        </c:ser>
        <c:ser>
          <c:idx val="3"/>
          <c:order val="4"/>
          <c:tx>
            <c:v>Svibanj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7F76-4053-B4A7-3F6A4E7588CD}"/>
            </c:ext>
          </c:extLst>
        </c:ser>
        <c:ser>
          <c:idx val="4"/>
          <c:order val="5"/>
          <c:tx>
            <c:v>Lipanj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7F76-4053-B4A7-3F6A4E7588CD}"/>
            </c:ext>
          </c:extLst>
        </c:ser>
        <c:ser>
          <c:idx val="5"/>
          <c:order val="6"/>
          <c:tx>
            <c:v>Srpanj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7F76-4053-B4A7-3F6A4E7588CD}"/>
            </c:ext>
          </c:extLst>
        </c:ser>
        <c:ser>
          <c:idx val="6"/>
          <c:order val="7"/>
          <c:tx>
            <c:v>Kolovoz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7F76-4053-B4A7-3F6A4E7588CD}"/>
            </c:ext>
          </c:extLst>
        </c:ser>
        <c:ser>
          <c:idx val="7"/>
          <c:order val="8"/>
          <c:tx>
            <c:v>Rujan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7F76-4053-B4A7-3F6A4E7588CD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7F76-4053-B4A7-3F6A4E7588CD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7F76-4053-B4A7-3F6A4E7588CD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7F76-4053-B4A7-3F6A4E7588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41392"/>
        <c:axId val="841741952"/>
      </c:barChart>
      <c:catAx>
        <c:axId val="84174139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one"/>
        <c:crossAx val="841741952"/>
        <c:crosses val="autoZero"/>
        <c:auto val="1"/>
        <c:lblAlgn val="ctr"/>
        <c:lblOffset val="100"/>
        <c:noMultiLvlLbl val="0"/>
      </c:catAx>
      <c:valAx>
        <c:axId val="84174195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4139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20720800739405"/>
          <c:y val="0.88949753086419758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Udio pojedinih valuta u ukupnom prometu ovlaštenih mjenjača u 2026.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BB-4133-9682-8480E2D838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BB-4133-9682-8480E2D838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BB-4133-9682-8480E2D838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BB-4133-9682-8480E2D838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BB-4133-9682-8480E2D838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3BB-4133-9682-8480E2D838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BB-4133-9682-8480E2D838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BB-4133-9682-8480E2D838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BB-4133-9682-8480E2D83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3BB-4133-9682-8480E2D838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3BB-4133-9682-8480E2D8381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3BB-4133-9682-8480E2D8381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3BB-4133-9682-8480E2D8381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3BB-4133-9682-8480E2D8381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3BB-4133-9682-8480E2D8381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3BB-4133-9682-8480E2D8381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3BB-4133-9682-8480E2D8381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3BB-4133-9682-8480E2D83815}"/>
              </c:ext>
            </c:extLst>
          </c:dPt>
          <c:dLbls>
            <c:dLbl>
              <c:idx val="0"/>
              <c:layout>
                <c:manualLayout>
                  <c:x val="-4.7153882611709616E-3"/>
                  <c:y val="-1.63110399732859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BB-4133-9682-8480E2D83815}"/>
                </c:ext>
              </c:extLst>
            </c:dLbl>
            <c:dLbl>
              <c:idx val="1"/>
              <c:layout>
                <c:manualLayout>
                  <c:x val="-1.4146164783512626E-2"/>
                  <c:y val="-2.854431995325032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BB-4133-9682-8480E2D83815}"/>
                </c:ext>
              </c:extLst>
            </c:dLbl>
            <c:dLbl>
              <c:idx val="2"/>
              <c:layout>
                <c:manualLayout>
                  <c:x val="-1.6503858914098064E-2"/>
                  <c:y val="-1.223327997996439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BB-4133-9682-8480E2D83815}"/>
                </c:ext>
              </c:extLst>
            </c:dLbl>
            <c:dLbl>
              <c:idx val="3"/>
              <c:layout>
                <c:manualLayout>
                  <c:x val="-1.6503858914098238E-2"/>
                  <c:y val="4.07775999332146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BB-4133-9682-8480E2D83815}"/>
                </c:ext>
              </c:extLst>
            </c:dLbl>
            <c:dLbl>
              <c:idx val="4"/>
              <c:layout>
                <c:manualLayout>
                  <c:x val="-9.4307765223418365E-3"/>
                  <c:y val="3.262207994657170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BB-4133-9682-8480E2D83815}"/>
                </c:ext>
              </c:extLst>
            </c:dLbl>
            <c:dLbl>
              <c:idx val="5"/>
              <c:layout>
                <c:manualLayout>
                  <c:x val="-9.4307765223418365E-3"/>
                  <c:y val="2.44665599599286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BB-4133-9682-8480E2D83815}"/>
                </c:ext>
              </c:extLst>
            </c:dLbl>
            <c:dLbl>
              <c:idx val="6"/>
              <c:layout>
                <c:manualLayout>
                  <c:x val="-3.0650023697610777E-2"/>
                  <c:y val="6.11214482148562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BB-4133-9682-8480E2D83815}"/>
                </c:ext>
              </c:extLst>
            </c:dLbl>
            <c:dLbl>
              <c:idx val="7"/>
              <c:layout>
                <c:manualLayout>
                  <c:x val="-4.8405316952990364E-2"/>
                  <c:y val="0.1080962800875273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BB-4133-9682-8480E2D83815}"/>
                </c:ext>
              </c:extLst>
            </c:dLbl>
            <c:dLbl>
              <c:idx val="8"/>
              <c:layout>
                <c:manualLayout>
                  <c:x val="-7.3092973533119845E-2"/>
                  <c:y val="0.1620938494857045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BB-4133-9682-8480E2D83815}"/>
                </c:ext>
              </c:extLst>
            </c:dLbl>
            <c:dLbl>
              <c:idx val="9"/>
              <c:layout>
                <c:manualLayout>
                  <c:x val="-6.130004739522138E-2"/>
                  <c:y val="3.379146592260925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BB-4133-9682-8480E2D83815}"/>
                </c:ext>
              </c:extLst>
            </c:dLbl>
            <c:dLbl>
              <c:idx val="12"/>
              <c:layout>
                <c:manualLayout>
                  <c:x val="-0.10845393000693014"/>
                  <c:y val="-0.122332799799643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BB-4133-9682-8480E2D83815}"/>
                </c:ext>
              </c:extLst>
            </c:dLbl>
            <c:dLbl>
              <c:idx val="13"/>
              <c:layout>
                <c:manualLayout>
                  <c:x val="-3.0650023697610777E-2"/>
                  <c:y val="-8.97107198530722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BB-4133-9682-8480E2D83815}"/>
                </c:ext>
              </c:extLst>
            </c:dLbl>
            <c:dLbl>
              <c:idx val="14"/>
              <c:layout>
                <c:manualLayout>
                  <c:x val="0"/>
                  <c:y val="-3.66998399398931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3BB-4133-9682-8480E2D83815}"/>
                </c:ext>
              </c:extLst>
            </c:dLbl>
            <c:dLbl>
              <c:idx val="15"/>
              <c:layout>
                <c:manualLayout>
                  <c:x val="-9.4307765223418365E-3"/>
                  <c:y val="-4.485535992653614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3BB-4133-9682-8480E2D83815}"/>
                </c:ext>
              </c:extLst>
            </c:dLbl>
            <c:dLbl>
              <c:idx val="16"/>
              <c:layout>
                <c:manualLayout>
                  <c:x val="-1.886155304468359E-2"/>
                  <c:y val="-8.155519986642928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3BB-4133-9682-8480E2D83815}"/>
                </c:ext>
              </c:extLst>
            </c:dLbl>
            <c:dLbl>
              <c:idx val="17"/>
              <c:layout>
                <c:manualLayout>
                  <c:x val="-9.4307765223417515E-3"/>
                  <c:y val="-4.07775999332146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3BB-4133-9682-8480E2D8381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'2026'!$B$15:$B$32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PLN</c:v>
                </c:pt>
                <c:pt idx="17">
                  <c:v>ostale valute</c:v>
                </c:pt>
              </c:strCache>
            </c:strRef>
          </c:cat>
          <c:val>
            <c:numRef>
              <c:f>'2026'!$P$15:$P$32</c:f>
              <c:numCache>
                <c:formatCode>#,##0.00</c:formatCode>
                <c:ptCount val="18"/>
                <c:pt idx="0">
                  <c:v>3.697602960341992</c:v>
                </c:pt>
                <c:pt idx="1">
                  <c:v>1.8699413159922931</c:v>
                </c:pt>
                <c:pt idx="2">
                  <c:v>0.1190752373671092</c:v>
                </c:pt>
                <c:pt idx="3">
                  <c:v>0.10974840653154727</c:v>
                </c:pt>
                <c:pt idx="4">
                  <c:v>5.398782333687822</c:v>
                </c:pt>
                <c:pt idx="5">
                  <c:v>0.10178235148824004</c:v>
                </c:pt>
                <c:pt idx="6">
                  <c:v>1.3960824074050918E-2</c:v>
                </c:pt>
                <c:pt idx="7">
                  <c:v>7.355544822998376E-6</c:v>
                </c:pt>
                <c:pt idx="8">
                  <c:v>1.2986214385003633E-2</c:v>
                </c:pt>
                <c:pt idx="9">
                  <c:v>22.464095011278257</c:v>
                </c:pt>
                <c:pt idx="10">
                  <c:v>3.3725687901585166</c:v>
                </c:pt>
                <c:pt idx="11">
                  <c:v>52.361060010506655</c:v>
                </c:pt>
                <c:pt idx="12">
                  <c:v>8.1819402838622435E-2</c:v>
                </c:pt>
                <c:pt idx="13">
                  <c:v>0</c:v>
                </c:pt>
                <c:pt idx="14">
                  <c:v>1.9859971022095614E-4</c:v>
                </c:pt>
                <c:pt idx="15">
                  <c:v>9.9484589618707684</c:v>
                </c:pt>
                <c:pt idx="16">
                  <c:v>0.44713253647283679</c:v>
                </c:pt>
                <c:pt idx="17">
                  <c:v>7.7968775123782785E-4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3BB-4133-9682-8480E2D838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siječnju 2026.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BF-43BA-959C-CB1087F514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BF-43BA-959C-CB1087F514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BF-43BA-959C-CB1087F5145C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BF-43BA-959C-CB1087F5145C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BF-43BA-959C-CB1087F5145C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BF-43BA-959C-CB1087F5145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'2026'!$C$50:$C$52</c:f>
              <c:numCache>
                <c:formatCode>#,##0.00</c:formatCode>
                <c:ptCount val="3"/>
                <c:pt idx="0">
                  <c:v>83.097472254631882</c:v>
                </c:pt>
                <c:pt idx="1">
                  <c:v>16.902527745368118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BF-43BA-959C-CB1087F51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siječnju 2026.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3-4070-926D-537D41368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3-4070-926D-537D41368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F3-4070-926D-537D41368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3-4070-926D-537D41368B20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F3-4070-926D-537D41368B20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F3-4070-926D-537D41368B20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F3-4070-926D-537D41368B20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F3-4070-926D-537D41368B2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'2026'!$C$40:$C$42</c:f>
              <c:numCache>
                <c:formatCode>0.00</c:formatCode>
                <c:ptCount val="3"/>
                <c:pt idx="0">
                  <c:v>50.746772049949463</c:v>
                </c:pt>
                <c:pt idx="1">
                  <c:v>23.932216281235689</c:v>
                </c:pt>
                <c:pt idx="2">
                  <c:v>25.321011668814847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F3-4070-926D-537D41368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veljači 2026.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1B-48FF-9088-1863E9F66A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1B-48FF-9088-1863E9F66A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1B-48FF-9088-1863E9F66AE5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1B-48FF-9088-1863E9F66AE5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1B-48FF-9088-1863E9F66AE5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1B-48FF-9088-1863E9F66AE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'2026'!$D$50:$D$52</c:f>
              <c:numCache>
                <c:formatCode>#,##0.00</c:formatCode>
                <c:ptCount val="3"/>
                <c:pt idx="0">
                  <c:v>84.108720585183278</c:v>
                </c:pt>
                <c:pt idx="1">
                  <c:v>15.891279414816731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1B-48FF-9088-1863E9F66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2720</xdr:colOff>
      <xdr:row>0</xdr:row>
      <xdr:rowOff>134710</xdr:rowOff>
    </xdr:from>
    <xdr:to>
      <xdr:col>11</xdr:col>
      <xdr:colOff>9525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165651</xdr:colOff>
      <xdr:row>88</xdr:row>
      <xdr:rowOff>82826</xdr:rowOff>
    </xdr:from>
    <xdr:to>
      <xdr:col>11</xdr:col>
      <xdr:colOff>16564</xdr:colOff>
      <xdr:row>108</xdr:row>
      <xdr:rowOff>59634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08D1742-8A6A-444F-A09A-84C609B125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7D525B39-7F46-4F74-9238-EE8F36F30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M90:P108"/>
  <sheetViews>
    <sheetView showGridLines="0" zoomScale="85" zoomScaleNormal="85" workbookViewId="0">
      <selection activeCell="N13" sqref="N13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3:16" ht="12.95" customHeight="1" x14ac:dyDescent="0.2">
      <c r="M90" s="64"/>
      <c r="N90" s="30"/>
      <c r="O90" s="30"/>
      <c r="P90" s="63"/>
    </row>
    <row r="91" spans="13:16" ht="12.95" customHeight="1" x14ac:dyDescent="0.2">
      <c r="N91" s="30"/>
      <c r="O91" s="30"/>
      <c r="P91" s="63"/>
    </row>
    <row r="92" spans="13:16" ht="12.95" customHeight="1" x14ac:dyDescent="0.2">
      <c r="N92" s="30"/>
      <c r="O92" s="30"/>
      <c r="P92" s="63"/>
    </row>
    <row r="93" spans="13:16" ht="12.95" customHeight="1" x14ac:dyDescent="0.2">
      <c r="N93" s="30"/>
      <c r="O93" s="30"/>
      <c r="P93" s="63"/>
    </row>
    <row r="94" spans="13:16" ht="12.95" customHeight="1" x14ac:dyDescent="0.2">
      <c r="N94" s="30"/>
      <c r="O94" s="30"/>
      <c r="P94" s="63"/>
    </row>
    <row r="95" spans="13:16" ht="12.95" customHeight="1" x14ac:dyDescent="0.2">
      <c r="N95" s="30"/>
      <c r="O95" s="30"/>
      <c r="P95" s="63"/>
    </row>
    <row r="96" spans="13:16" ht="12.95" customHeight="1" x14ac:dyDescent="0.2">
      <c r="N96" s="30"/>
      <c r="O96" s="30"/>
      <c r="P96" s="63"/>
    </row>
    <row r="97" spans="14:16" ht="12.95" customHeight="1" x14ac:dyDescent="0.2">
      <c r="N97" s="20"/>
      <c r="O97" s="30"/>
      <c r="P97" s="63"/>
    </row>
    <row r="98" spans="14:16" ht="12.95" customHeight="1" x14ac:dyDescent="0.2">
      <c r="N98" s="30"/>
      <c r="O98" s="20"/>
      <c r="P98" s="63"/>
    </row>
    <row r="99" spans="14:16" ht="12.95" customHeight="1" x14ac:dyDescent="0.2">
      <c r="N99" s="30"/>
      <c r="O99" s="30"/>
      <c r="P99" s="63"/>
    </row>
    <row r="100" spans="14:16" ht="12.95" customHeight="1" x14ac:dyDescent="0.2">
      <c r="N100" s="30"/>
      <c r="O100" s="30"/>
      <c r="P100" s="63"/>
    </row>
    <row r="101" spans="14:16" ht="12.95" customHeight="1" x14ac:dyDescent="0.2">
      <c r="N101" s="30"/>
      <c r="O101" s="30"/>
      <c r="P101" s="63"/>
    </row>
    <row r="102" spans="14:16" ht="12.95" customHeight="1" x14ac:dyDescent="0.2">
      <c r="N102" s="30"/>
      <c r="O102" s="30"/>
      <c r="P102" s="63"/>
    </row>
    <row r="103" spans="14:16" ht="12.95" customHeight="1" x14ac:dyDescent="0.2">
      <c r="N103" s="20"/>
      <c r="O103" s="30"/>
      <c r="P103" s="63"/>
    </row>
    <row r="104" spans="14:16" ht="12.95" customHeight="1" x14ac:dyDescent="0.2">
      <c r="N104" s="20"/>
      <c r="O104" s="20"/>
      <c r="P104" s="63"/>
    </row>
    <row r="105" spans="14:16" ht="12.95" customHeight="1" x14ac:dyDescent="0.2">
      <c r="N105" s="30"/>
      <c r="O105" s="20"/>
      <c r="P105" s="63"/>
    </row>
    <row r="106" spans="14:16" ht="12.95" customHeight="1" x14ac:dyDescent="0.2">
      <c r="N106" s="30"/>
      <c r="O106" s="30"/>
      <c r="P106" s="63"/>
    </row>
    <row r="107" spans="14:16" ht="12.95" customHeight="1" x14ac:dyDescent="0.2">
      <c r="N107" s="30"/>
      <c r="O107" s="30"/>
      <c r="P107" s="63"/>
    </row>
    <row r="108" spans="14:16" ht="12.95" customHeight="1" x14ac:dyDescent="0.2">
      <c r="O108" s="30"/>
      <c r="P108" s="63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topLeftCell="A31" zoomScale="85" zoomScaleNormal="85" workbookViewId="0">
      <selection activeCell="K25" sqref="K25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75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7" t="s">
        <v>53</v>
      </c>
      <c r="C4" s="67"/>
      <c r="D4" s="67" t="s">
        <v>54</v>
      </c>
      <c r="E4" s="67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835995</v>
      </c>
      <c r="E6" s="39">
        <v>472788</v>
      </c>
    </row>
    <row r="7" spans="2:5" ht="12.95" customHeight="1" x14ac:dyDescent="0.2">
      <c r="B7" s="30" t="s">
        <v>3</v>
      </c>
      <c r="C7" s="30" t="s">
        <v>17</v>
      </c>
      <c r="D7" s="39">
        <v>325085</v>
      </c>
      <c r="E7" s="39">
        <v>195253</v>
      </c>
    </row>
    <row r="8" spans="2:5" ht="12.95" customHeight="1" x14ac:dyDescent="0.2">
      <c r="B8" s="30" t="s">
        <v>4</v>
      </c>
      <c r="C8" s="30" t="s">
        <v>18</v>
      </c>
      <c r="D8" s="39">
        <v>255000</v>
      </c>
      <c r="E8" s="39">
        <v>9900</v>
      </c>
    </row>
    <row r="9" spans="2:5" ht="12.95" customHeight="1" x14ac:dyDescent="0.2">
      <c r="B9" s="30" t="s">
        <v>5</v>
      </c>
      <c r="C9" s="30" t="s">
        <v>19</v>
      </c>
      <c r="D9" s="39">
        <v>133750</v>
      </c>
      <c r="E9" s="39">
        <v>15716</v>
      </c>
    </row>
    <row r="10" spans="2:5" ht="12.95" customHeight="1" x14ac:dyDescent="0.2">
      <c r="B10" s="30" t="s">
        <v>6</v>
      </c>
      <c r="C10" s="30" t="s">
        <v>20</v>
      </c>
      <c r="D10" s="39">
        <v>141173040</v>
      </c>
      <c r="E10" s="39">
        <v>348237</v>
      </c>
    </row>
    <row r="11" spans="2:5" ht="12.95" customHeight="1" x14ac:dyDescent="0.2">
      <c r="B11" s="30" t="s">
        <v>7</v>
      </c>
      <c r="C11" s="30" t="s">
        <v>21</v>
      </c>
      <c r="D11" s="39">
        <v>2334000</v>
      </c>
      <c r="E11" s="39">
        <v>12332</v>
      </c>
    </row>
    <row r="12" spans="2:5" ht="12.95" customHeight="1" x14ac:dyDescent="0.2">
      <c r="B12" s="30" t="s">
        <v>8</v>
      </c>
      <c r="C12" s="30" t="s">
        <v>22</v>
      </c>
      <c r="D12" s="39">
        <v>16400</v>
      </c>
      <c r="E12" s="39">
        <v>968</v>
      </c>
    </row>
    <row r="13" spans="2:5" ht="12.95" customHeight="1" x14ac:dyDescent="0.2">
      <c r="B13" s="30" t="s">
        <v>35</v>
      </c>
      <c r="C13" s="30" t="s">
        <v>36</v>
      </c>
      <c r="D13" s="39">
        <v>0</v>
      </c>
      <c r="E13" s="39">
        <v>0</v>
      </c>
    </row>
    <row r="14" spans="2:5" ht="12.95" customHeight="1" x14ac:dyDescent="0.2">
      <c r="B14" s="30" t="s">
        <v>9</v>
      </c>
      <c r="C14" s="30" t="s">
        <v>23</v>
      </c>
      <c r="D14" s="39">
        <v>32050</v>
      </c>
      <c r="E14" s="39">
        <v>2029</v>
      </c>
    </row>
    <row r="15" spans="2:5" ht="12.95" customHeight="1" x14ac:dyDescent="0.2">
      <c r="B15" s="30" t="s">
        <v>10</v>
      </c>
      <c r="C15" s="30" t="s">
        <v>24</v>
      </c>
      <c r="D15" s="39">
        <v>2657980</v>
      </c>
      <c r="E15" s="39">
        <v>2804184</v>
      </c>
    </row>
    <row r="16" spans="2:5" ht="12.95" customHeight="1" x14ac:dyDescent="0.2">
      <c r="B16" s="30" t="s">
        <v>11</v>
      </c>
      <c r="C16" s="30" t="s">
        <v>25</v>
      </c>
      <c r="D16" s="39">
        <v>328905</v>
      </c>
      <c r="E16" s="39">
        <v>367231</v>
      </c>
    </row>
    <row r="17" spans="2:17" ht="12.95" customHeight="1" x14ac:dyDescent="0.2">
      <c r="B17" s="30" t="s">
        <v>12</v>
      </c>
      <c r="C17" s="30" t="s">
        <v>26</v>
      </c>
      <c r="D17" s="39">
        <v>7358397</v>
      </c>
      <c r="E17" s="39">
        <v>6132481</v>
      </c>
    </row>
    <row r="18" spans="2:17" ht="12.95" customHeight="1" x14ac:dyDescent="0.2">
      <c r="B18" s="30" t="s">
        <v>13</v>
      </c>
      <c r="C18" s="30" t="s">
        <v>27</v>
      </c>
      <c r="D18" s="39">
        <v>922141</v>
      </c>
      <c r="E18" s="39">
        <v>6832</v>
      </c>
    </row>
    <row r="19" spans="2:17" ht="12.95" customHeight="1" x14ac:dyDescent="0.2">
      <c r="B19" s="30" t="s">
        <v>37</v>
      </c>
      <c r="C19" s="30" t="s">
        <v>38</v>
      </c>
      <c r="D19" s="39">
        <v>0</v>
      </c>
      <c r="E19" s="39">
        <v>0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1495236</v>
      </c>
      <c r="E21" s="39">
        <v>754337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262980</v>
      </c>
      <c r="E22" s="39">
        <v>60839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66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11183193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11.183192999999999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76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7" t="s">
        <v>53</v>
      </c>
      <c r="C30" s="67"/>
      <c r="D30" s="67" t="s">
        <v>56</v>
      </c>
      <c r="E30" s="67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40620</v>
      </c>
      <c r="E32" s="39">
        <v>23787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25805</v>
      </c>
      <c r="E33" s="39">
        <v>16168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167200</v>
      </c>
      <c r="E34" s="39">
        <v>7251</v>
      </c>
    </row>
    <row r="35" spans="2:17" ht="12.95" customHeight="1" x14ac:dyDescent="0.2">
      <c r="B35" s="30" t="s">
        <v>5</v>
      </c>
      <c r="C35" s="30" t="s">
        <v>19</v>
      </c>
      <c r="D35" s="39">
        <v>3050</v>
      </c>
      <c r="E35" s="39">
        <v>413</v>
      </c>
    </row>
    <row r="36" spans="2:17" ht="12.95" customHeight="1" x14ac:dyDescent="0.2">
      <c r="B36" s="30" t="s">
        <v>6</v>
      </c>
      <c r="C36" s="30" t="s">
        <v>20</v>
      </c>
      <c r="D36" s="39">
        <v>134541300</v>
      </c>
      <c r="E36" s="39">
        <v>330854</v>
      </c>
    </row>
    <row r="37" spans="2:17" ht="12.95" customHeight="1" x14ac:dyDescent="0.2">
      <c r="B37" s="30" t="s">
        <v>7</v>
      </c>
      <c r="C37" s="30" t="s">
        <v>21</v>
      </c>
      <c r="D37" s="39">
        <v>1619000</v>
      </c>
      <c r="E37" s="39">
        <v>9223</v>
      </c>
    </row>
    <row r="38" spans="2:17" ht="12.95" customHeight="1" x14ac:dyDescent="0.2">
      <c r="B38" s="30" t="s">
        <v>8</v>
      </c>
      <c r="C38" s="30" t="s">
        <v>22</v>
      </c>
      <c r="D38" s="39">
        <v>13500</v>
      </c>
      <c r="E38" s="39">
        <v>1088</v>
      </c>
    </row>
    <row r="39" spans="2:17" ht="12.95" customHeight="1" x14ac:dyDescent="0.2">
      <c r="B39" s="30" t="s">
        <v>35</v>
      </c>
      <c r="C39" s="30" t="s">
        <v>36</v>
      </c>
      <c r="D39" s="39">
        <v>150</v>
      </c>
      <c r="E39" s="39">
        <v>2</v>
      </c>
    </row>
    <row r="40" spans="2:17" ht="12.95" customHeight="1" x14ac:dyDescent="0.2">
      <c r="B40" s="30" t="s">
        <v>9</v>
      </c>
      <c r="C40" s="30" t="s">
        <v>23</v>
      </c>
      <c r="D40" s="39">
        <v>200</v>
      </c>
      <c r="E40" s="39">
        <v>19</v>
      </c>
    </row>
    <row r="41" spans="2:17" ht="12.95" customHeight="1" x14ac:dyDescent="0.2">
      <c r="B41" s="30" t="s">
        <v>10</v>
      </c>
      <c r="C41" s="30" t="s">
        <v>24</v>
      </c>
      <c r="D41" s="39">
        <v>380690</v>
      </c>
      <c r="E41" s="39">
        <v>416595</v>
      </c>
    </row>
    <row r="42" spans="2:17" ht="12.95" customHeight="1" x14ac:dyDescent="0.2">
      <c r="B42" s="30" t="s">
        <v>11</v>
      </c>
      <c r="C42" s="30" t="s">
        <v>25</v>
      </c>
      <c r="D42" s="39">
        <v>91480</v>
      </c>
      <c r="E42" s="39">
        <v>115665</v>
      </c>
    </row>
    <row r="43" spans="2:17" ht="12.95" customHeight="1" x14ac:dyDescent="0.2">
      <c r="B43" s="30" t="s">
        <v>12</v>
      </c>
      <c r="C43" s="30" t="s">
        <v>26</v>
      </c>
      <c r="D43" s="39">
        <v>802325</v>
      </c>
      <c r="E43" s="39">
        <v>696980</v>
      </c>
    </row>
    <row r="44" spans="2:17" ht="12.95" customHeight="1" x14ac:dyDescent="0.2">
      <c r="B44" s="30" t="s">
        <v>13</v>
      </c>
      <c r="C44" s="30" t="s">
        <v>27</v>
      </c>
      <c r="D44" s="39">
        <v>449500</v>
      </c>
      <c r="E44" s="39">
        <v>4188</v>
      </c>
    </row>
    <row r="45" spans="2:17" ht="12.95" customHeight="1" x14ac:dyDescent="0.2">
      <c r="B45" s="30" t="s">
        <v>37</v>
      </c>
      <c r="C45" s="30" t="s">
        <v>38</v>
      </c>
      <c r="D45" s="39">
        <v>0</v>
      </c>
      <c r="E45" s="39">
        <v>0</v>
      </c>
    </row>
    <row r="46" spans="2:17" ht="12.95" customHeight="1" x14ac:dyDescent="0.2">
      <c r="B46" s="20" t="s">
        <v>39</v>
      </c>
      <c r="C46" s="20" t="s">
        <v>40</v>
      </c>
      <c r="D46" s="39">
        <v>100</v>
      </c>
      <c r="E46" s="39">
        <v>54</v>
      </c>
    </row>
    <row r="47" spans="2:17" ht="12.95" customHeight="1" x14ac:dyDescent="0.2">
      <c r="B47" s="30" t="s">
        <v>14</v>
      </c>
      <c r="C47" s="30" t="s">
        <v>28</v>
      </c>
      <c r="D47" s="39">
        <v>1247696</v>
      </c>
      <c r="E47" s="39">
        <v>649781</v>
      </c>
    </row>
    <row r="48" spans="2:17" ht="12.95" customHeight="1" x14ac:dyDescent="0.2">
      <c r="B48" s="30" t="s">
        <v>15</v>
      </c>
      <c r="C48" s="30" t="s">
        <v>29</v>
      </c>
      <c r="D48" s="39">
        <v>10460</v>
      </c>
      <c r="E48" s="39">
        <v>2601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60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2274729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2.2747289999999998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77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7" t="s">
        <v>53</v>
      </c>
      <c r="C56" s="67"/>
      <c r="D56" s="67" t="s">
        <v>54</v>
      </c>
      <c r="E56" s="67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78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6"/>
      <c r="C79" s="66"/>
      <c r="D79" s="66"/>
      <c r="E79" s="66"/>
    </row>
    <row r="80" spans="2:5" ht="12.95" customHeight="1" x14ac:dyDescent="0.2">
      <c r="B80" s="33" t="s">
        <v>33</v>
      </c>
      <c r="E80" s="14">
        <f>+E25+E74</f>
        <v>11.183192999999999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2.2747289999999998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28C86-4857-42D5-A3F6-7C7F93326AEC}">
  <sheetPr>
    <pageSetUpPr fitToPage="1"/>
  </sheetPr>
  <dimension ref="B2:Q81"/>
  <sheetViews>
    <sheetView showGridLines="0" zoomScale="85" zoomScaleNormal="85" workbookViewId="0">
      <selection activeCell="L25" sqref="L25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79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7" t="s">
        <v>53</v>
      </c>
      <c r="C4" s="67"/>
      <c r="D4" s="67" t="s">
        <v>54</v>
      </c>
      <c r="E4" s="67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830505</v>
      </c>
      <c r="E6" s="39">
        <v>484333</v>
      </c>
    </row>
    <row r="7" spans="2:5" ht="12.95" customHeight="1" x14ac:dyDescent="0.2">
      <c r="B7" s="30" t="s">
        <v>3</v>
      </c>
      <c r="C7" s="30" t="s">
        <v>17</v>
      </c>
      <c r="D7" s="39">
        <v>444280</v>
      </c>
      <c r="E7" s="39">
        <v>268813</v>
      </c>
    </row>
    <row r="8" spans="2:5" ht="12.95" customHeight="1" x14ac:dyDescent="0.2">
      <c r="B8" s="30" t="s">
        <v>4</v>
      </c>
      <c r="C8" s="30" t="s">
        <v>18</v>
      </c>
      <c r="D8" s="39">
        <v>247800</v>
      </c>
      <c r="E8" s="39">
        <v>9486</v>
      </c>
    </row>
    <row r="9" spans="2:5" ht="12.95" customHeight="1" x14ac:dyDescent="0.2">
      <c r="B9" s="30" t="s">
        <v>5</v>
      </c>
      <c r="C9" s="30" t="s">
        <v>19</v>
      </c>
      <c r="D9" s="39">
        <v>85650</v>
      </c>
      <c r="E9" s="39">
        <v>9672</v>
      </c>
    </row>
    <row r="10" spans="2:5" ht="12.95" customHeight="1" x14ac:dyDescent="0.2">
      <c r="B10" s="30" t="s">
        <v>6</v>
      </c>
      <c r="C10" s="30" t="s">
        <v>20</v>
      </c>
      <c r="D10" s="39">
        <v>170148710</v>
      </c>
      <c r="E10" s="39">
        <v>427965</v>
      </c>
    </row>
    <row r="11" spans="2:5" ht="12.95" customHeight="1" x14ac:dyDescent="0.2">
      <c r="B11" s="30" t="s">
        <v>7</v>
      </c>
      <c r="C11" s="30" t="s">
        <v>21</v>
      </c>
      <c r="D11" s="39">
        <v>412000</v>
      </c>
      <c r="E11" s="39">
        <v>1961</v>
      </c>
    </row>
    <row r="12" spans="2:5" ht="12.95" customHeight="1" x14ac:dyDescent="0.2">
      <c r="B12" s="30" t="s">
        <v>8</v>
      </c>
      <c r="C12" s="30" t="s">
        <v>22</v>
      </c>
      <c r="D12" s="39">
        <v>9950</v>
      </c>
      <c r="E12" s="39">
        <v>600</v>
      </c>
    </row>
    <row r="13" spans="2:5" ht="12.95" customHeight="1" x14ac:dyDescent="0.2">
      <c r="B13" s="30" t="s">
        <v>35</v>
      </c>
      <c r="C13" s="30" t="s">
        <v>36</v>
      </c>
      <c r="D13" s="39">
        <v>0</v>
      </c>
      <c r="E13" s="39">
        <v>0</v>
      </c>
    </row>
    <row r="14" spans="2:5" ht="12.95" customHeight="1" x14ac:dyDescent="0.2">
      <c r="B14" s="30" t="s">
        <v>9</v>
      </c>
      <c r="C14" s="30" t="s">
        <v>23</v>
      </c>
      <c r="D14" s="39">
        <v>18980</v>
      </c>
      <c r="E14" s="39">
        <v>1189</v>
      </c>
    </row>
    <row r="15" spans="2:5" ht="12.95" customHeight="1" x14ac:dyDescent="0.2">
      <c r="B15" s="30" t="s">
        <v>10</v>
      </c>
      <c r="C15" s="30" t="s">
        <v>24</v>
      </c>
      <c r="D15" s="39">
        <v>2426530</v>
      </c>
      <c r="E15" s="39">
        <v>2588897</v>
      </c>
    </row>
    <row r="16" spans="2:5" ht="12.95" customHeight="1" x14ac:dyDescent="0.2">
      <c r="B16" s="30" t="s">
        <v>11</v>
      </c>
      <c r="C16" s="30" t="s">
        <v>25</v>
      </c>
      <c r="D16" s="39">
        <v>281235</v>
      </c>
      <c r="E16" s="39">
        <v>313765</v>
      </c>
    </row>
    <row r="17" spans="2:17" ht="12.95" customHeight="1" x14ac:dyDescent="0.2">
      <c r="B17" s="30" t="s">
        <v>12</v>
      </c>
      <c r="C17" s="30" t="s">
        <v>26</v>
      </c>
      <c r="D17" s="39">
        <v>8103619</v>
      </c>
      <c r="E17" s="39">
        <v>6710026</v>
      </c>
    </row>
    <row r="18" spans="2:17" ht="12.95" customHeight="1" x14ac:dyDescent="0.2">
      <c r="B18" s="30" t="s">
        <v>13</v>
      </c>
      <c r="C18" s="30" t="s">
        <v>27</v>
      </c>
      <c r="D18" s="39">
        <v>668080</v>
      </c>
      <c r="E18" s="39">
        <v>5149</v>
      </c>
    </row>
    <row r="19" spans="2:17" ht="12.95" customHeight="1" x14ac:dyDescent="0.2">
      <c r="B19" s="30" t="s">
        <v>37</v>
      </c>
      <c r="C19" s="30" t="s">
        <v>38</v>
      </c>
      <c r="D19" s="39">
        <v>0</v>
      </c>
      <c r="E19" s="39">
        <v>0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1352317</v>
      </c>
      <c r="E21" s="39">
        <v>682983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199015</v>
      </c>
      <c r="E22" s="39">
        <v>45313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36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11550188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11.550188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80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7" t="s">
        <v>53</v>
      </c>
      <c r="C30" s="67"/>
      <c r="D30" s="67" t="s">
        <v>56</v>
      </c>
      <c r="E30" s="67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41025</v>
      </c>
      <c r="E32" s="39">
        <v>24484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45275</v>
      </c>
      <c r="E33" s="39">
        <v>28210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156000</v>
      </c>
      <c r="E34" s="39">
        <v>5740</v>
      </c>
    </row>
    <row r="35" spans="2:17" ht="12.95" customHeight="1" x14ac:dyDescent="0.2">
      <c r="B35" s="30" t="s">
        <v>5</v>
      </c>
      <c r="C35" s="30" t="s">
        <v>19</v>
      </c>
      <c r="D35" s="39">
        <v>32900</v>
      </c>
      <c r="E35" s="39">
        <v>4040</v>
      </c>
    </row>
    <row r="36" spans="2:17" ht="12.95" customHeight="1" x14ac:dyDescent="0.2">
      <c r="B36" s="30" t="s">
        <v>6</v>
      </c>
      <c r="C36" s="30" t="s">
        <v>20</v>
      </c>
      <c r="D36" s="39">
        <v>140191210</v>
      </c>
      <c r="E36" s="39">
        <v>360893</v>
      </c>
    </row>
    <row r="37" spans="2:17" ht="12.95" customHeight="1" x14ac:dyDescent="0.2">
      <c r="B37" s="30" t="s">
        <v>7</v>
      </c>
      <c r="C37" s="30" t="s">
        <v>21</v>
      </c>
      <c r="D37" s="39">
        <v>741000</v>
      </c>
      <c r="E37" s="39">
        <v>4159</v>
      </c>
    </row>
    <row r="38" spans="2:17" ht="12.95" customHeight="1" x14ac:dyDescent="0.2">
      <c r="B38" s="30" t="s">
        <v>8</v>
      </c>
      <c r="C38" s="30" t="s">
        <v>22</v>
      </c>
      <c r="D38" s="39">
        <v>14150</v>
      </c>
      <c r="E38" s="39">
        <v>1140</v>
      </c>
    </row>
    <row r="39" spans="2:17" ht="12.95" customHeight="1" x14ac:dyDescent="0.2">
      <c r="B39" s="30" t="s">
        <v>35</v>
      </c>
      <c r="C39" s="30" t="s">
        <v>36</v>
      </c>
      <c r="D39" s="39">
        <v>0</v>
      </c>
      <c r="E39" s="39">
        <v>0</v>
      </c>
    </row>
    <row r="40" spans="2:17" ht="12.95" customHeight="1" x14ac:dyDescent="0.2">
      <c r="B40" s="30" t="s">
        <v>9</v>
      </c>
      <c r="C40" s="30" t="s">
        <v>23</v>
      </c>
      <c r="D40" s="39">
        <v>3020</v>
      </c>
      <c r="E40" s="39">
        <v>294</v>
      </c>
    </row>
    <row r="41" spans="2:17" ht="12.95" customHeight="1" x14ac:dyDescent="0.2">
      <c r="B41" s="30" t="s">
        <v>10</v>
      </c>
      <c r="C41" s="30" t="s">
        <v>24</v>
      </c>
      <c r="D41" s="39">
        <v>269100</v>
      </c>
      <c r="E41" s="39">
        <v>298395</v>
      </c>
    </row>
    <row r="42" spans="2:17" ht="12.95" customHeight="1" x14ac:dyDescent="0.2">
      <c r="B42" s="30" t="s">
        <v>11</v>
      </c>
      <c r="C42" s="30" t="s">
        <v>25</v>
      </c>
      <c r="D42" s="39">
        <v>102340</v>
      </c>
      <c r="E42" s="39">
        <v>120353</v>
      </c>
    </row>
    <row r="43" spans="2:17" ht="12.95" customHeight="1" x14ac:dyDescent="0.2">
      <c r="B43" s="30" t="s">
        <v>12</v>
      </c>
      <c r="C43" s="30" t="s">
        <v>26</v>
      </c>
      <c r="D43" s="39">
        <v>813573</v>
      </c>
      <c r="E43" s="39">
        <v>697680</v>
      </c>
    </row>
    <row r="44" spans="2:17" ht="12.95" customHeight="1" x14ac:dyDescent="0.2">
      <c r="B44" s="30" t="s">
        <v>13</v>
      </c>
      <c r="C44" s="30" t="s">
        <v>27</v>
      </c>
      <c r="D44" s="39">
        <v>638710</v>
      </c>
      <c r="E44" s="39">
        <v>6078</v>
      </c>
    </row>
    <row r="45" spans="2:17" ht="12.95" customHeight="1" x14ac:dyDescent="0.2">
      <c r="B45" s="30" t="s">
        <v>37</v>
      </c>
      <c r="C45" s="30" t="s">
        <v>38</v>
      </c>
      <c r="D45" s="39">
        <v>0</v>
      </c>
      <c r="E45" s="39">
        <v>0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1186360</v>
      </c>
      <c r="E47" s="39">
        <v>617922</v>
      </c>
    </row>
    <row r="48" spans="2:17" ht="12.95" customHeight="1" x14ac:dyDescent="0.2">
      <c r="B48" s="30" t="s">
        <v>15</v>
      </c>
      <c r="C48" s="30" t="s">
        <v>29</v>
      </c>
      <c r="D48" s="39">
        <v>51665</v>
      </c>
      <c r="E48" s="39">
        <v>12824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50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2182262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2.1822620000000001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81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7" t="s">
        <v>53</v>
      </c>
      <c r="C56" s="67"/>
      <c r="D56" s="67" t="s">
        <v>54</v>
      </c>
      <c r="E56" s="67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82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6"/>
      <c r="C79" s="66"/>
      <c r="D79" s="66"/>
      <c r="E79" s="66"/>
    </row>
    <row r="80" spans="2:5" ht="12.95" customHeight="1" x14ac:dyDescent="0.2">
      <c r="B80" s="33" t="s">
        <v>33</v>
      </c>
      <c r="E80" s="14">
        <f>+E25+E74</f>
        <v>11.550188</v>
      </c>
    </row>
    <row r="81" spans="2:5" ht="12.95" customHeight="1" x14ac:dyDescent="0.2">
      <c r="B81" s="11" t="s">
        <v>34</v>
      </c>
      <c r="C81" s="11"/>
      <c r="D81" s="11"/>
      <c r="E81" s="19">
        <f>+E51</f>
        <v>2.1822620000000001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2 A32:B48 B58:B7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53"/>
  <sheetViews>
    <sheetView showGridLines="0" tabSelected="1" zoomScale="85" zoomScaleNormal="85" workbookViewId="0">
      <selection activeCell="D3" sqref="D3"/>
    </sheetView>
  </sheetViews>
  <sheetFormatPr defaultColWidth="9.33203125" defaultRowHeight="12.95" customHeight="1" x14ac:dyDescent="0.2"/>
  <cols>
    <col min="1" max="1" width="2.83203125" style="2" customWidth="1"/>
    <col min="2" max="2" width="33.1640625" style="2" customWidth="1"/>
    <col min="3" max="14" width="16.1640625" style="54" customWidth="1"/>
    <col min="15" max="15" width="19.5" style="2" customWidth="1"/>
    <col min="16" max="16" width="11.6640625" style="2" customWidth="1"/>
    <col min="17" max="16384" width="9.33203125" style="2"/>
  </cols>
  <sheetData>
    <row r="2" spans="2:17" s="38" customFormat="1" ht="12.95" customHeight="1" x14ac:dyDescent="0.25">
      <c r="B2" s="44" t="s">
        <v>74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17" s="38" customFormat="1" ht="12.95" customHeight="1" x14ac:dyDescent="0.2">
      <c r="B3" s="45" t="s">
        <v>67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5" spans="2:17" ht="12.95" customHeight="1" x14ac:dyDescent="0.2">
      <c r="B5" s="5"/>
      <c r="C5" s="24" t="s">
        <v>41</v>
      </c>
      <c r="D5" s="24" t="s">
        <v>42</v>
      </c>
      <c r="E5" s="24" t="s">
        <v>43</v>
      </c>
      <c r="F5" s="24" t="s">
        <v>44</v>
      </c>
      <c r="G5" s="24" t="s">
        <v>45</v>
      </c>
      <c r="H5" s="24" t="s">
        <v>46</v>
      </c>
      <c r="I5" s="24" t="s">
        <v>47</v>
      </c>
      <c r="J5" s="24" t="s">
        <v>48</v>
      </c>
      <c r="K5" s="24" t="s">
        <v>49</v>
      </c>
      <c r="L5" s="24" t="s">
        <v>50</v>
      </c>
      <c r="M5" s="24" t="s">
        <v>51</v>
      </c>
      <c r="N5" s="24" t="s">
        <v>60</v>
      </c>
    </row>
    <row r="6" spans="2:17" ht="12.95" customHeight="1" x14ac:dyDescent="0.2">
      <c r="B6" s="43" t="s">
        <v>70</v>
      </c>
      <c r="C6" s="48">
        <f>+'siječanj 2026'!$E$24+'siječanj 2026'!$E$73</f>
        <v>11183193</v>
      </c>
      <c r="D6" s="58">
        <f>+'veljača 2026'!$E$24+'veljača 2026'!$E$73</f>
        <v>11550188</v>
      </c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2:17" ht="12.95" customHeight="1" x14ac:dyDescent="0.2">
      <c r="B7" s="43" t="s">
        <v>71</v>
      </c>
      <c r="C7" s="48">
        <f>+'siječanj 2026'!$E$50</f>
        <v>2274729</v>
      </c>
      <c r="D7" s="58">
        <f>+'veljača 2026'!$E$50</f>
        <v>2182262</v>
      </c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2:17" ht="12.95" customHeight="1" x14ac:dyDescent="0.2">
      <c r="B8" s="46" t="s">
        <v>31</v>
      </c>
      <c r="C8" s="7">
        <f t="shared" ref="C8:D8" si="0">SUM(C6:C7)</f>
        <v>13457922</v>
      </c>
      <c r="D8" s="7">
        <f t="shared" si="0"/>
        <v>13732450</v>
      </c>
      <c r="E8" s="7"/>
      <c r="F8" s="7"/>
      <c r="G8" s="7"/>
      <c r="H8" s="7"/>
      <c r="I8" s="7"/>
      <c r="J8" s="7"/>
      <c r="K8" s="7"/>
      <c r="L8" s="7"/>
      <c r="M8" s="7"/>
      <c r="N8" s="7"/>
    </row>
    <row r="9" spans="2:17" ht="12.95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7" s="43" customFormat="1" ht="12.95" customHeight="1" x14ac:dyDescent="0.2">
      <c r="B10" s="4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7" s="43" customFormat="1" ht="12.95" customHeight="1" x14ac:dyDescent="0.2">
      <c r="B11" s="50" t="s">
        <v>57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7" s="43" customFormat="1" ht="12.95" customHeight="1" x14ac:dyDescent="0.2">
      <c r="B12" s="49" t="s">
        <v>68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7" ht="12.95" customHeight="1" x14ac:dyDescent="0.2">
      <c r="B13" s="1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2:17" ht="11.25" x14ac:dyDescent="0.2">
      <c r="B14" s="8" t="s">
        <v>53</v>
      </c>
      <c r="C14" s="24" t="s">
        <v>41</v>
      </c>
      <c r="D14" s="24" t="s">
        <v>42</v>
      </c>
      <c r="E14" s="24" t="s">
        <v>43</v>
      </c>
      <c r="F14" s="24" t="s">
        <v>44</v>
      </c>
      <c r="G14" s="24" t="s">
        <v>45</v>
      </c>
      <c r="H14" s="24" t="s">
        <v>46</v>
      </c>
      <c r="I14" s="24" t="s">
        <v>47</v>
      </c>
      <c r="J14" s="24" t="s">
        <v>48</v>
      </c>
      <c r="K14" s="24" t="s">
        <v>49</v>
      </c>
      <c r="L14" s="24" t="s">
        <v>50</v>
      </c>
      <c r="M14" s="24" t="s">
        <v>51</v>
      </c>
      <c r="N14" s="24" t="s">
        <v>60</v>
      </c>
      <c r="O14" s="23" t="s">
        <v>30</v>
      </c>
      <c r="P14" s="5" t="s">
        <v>52</v>
      </c>
    </row>
    <row r="15" spans="2:17" ht="12.95" customHeight="1" x14ac:dyDescent="0.2">
      <c r="B15" s="4" t="s">
        <v>16</v>
      </c>
      <c r="C15" s="48">
        <f>+'siječanj 2026'!$E6+'siječanj 2026'!$E32</f>
        <v>496575</v>
      </c>
      <c r="D15" s="58">
        <f>+'veljača 2026'!$E6+'veljača 2026'!$E32</f>
        <v>508817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3">
        <f>SUM(C15:N15)</f>
        <v>1005392</v>
      </c>
      <c r="P15" s="58">
        <f>+(O15/O33)*100</f>
        <v>3.697602960341992</v>
      </c>
      <c r="Q15" s="30"/>
    </row>
    <row r="16" spans="2:17" ht="12.95" customHeight="1" x14ac:dyDescent="0.2">
      <c r="B16" s="4" t="s">
        <v>17</v>
      </c>
      <c r="C16" s="58">
        <f>+'siječanj 2026'!$E7+'siječanj 2026'!$E33</f>
        <v>211421</v>
      </c>
      <c r="D16" s="58">
        <f>+'veljača 2026'!$E7+'veljača 2026'!$E33</f>
        <v>297023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3">
        <f t="shared" ref="O16:O32" si="1">SUM(C16:N16)</f>
        <v>508444</v>
      </c>
      <c r="P16" s="58">
        <f>+(O16/O33)*100</f>
        <v>1.8699413159922931</v>
      </c>
      <c r="Q16" s="30"/>
    </row>
    <row r="17" spans="1:17" ht="12.95" customHeight="1" x14ac:dyDescent="0.2">
      <c r="B17" s="4" t="s">
        <v>18</v>
      </c>
      <c r="C17" s="58">
        <f>+'siječanj 2026'!$E8+'siječanj 2026'!$E34</f>
        <v>17151</v>
      </c>
      <c r="D17" s="58">
        <f>+'veljača 2026'!$E8+'veljača 2026'!$E34</f>
        <v>15226</v>
      </c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3">
        <f t="shared" si="1"/>
        <v>32377</v>
      </c>
      <c r="P17" s="58">
        <f>+(O17/O33)*100</f>
        <v>0.1190752373671092</v>
      </c>
      <c r="Q17" s="30"/>
    </row>
    <row r="18" spans="1:17" ht="12.95" customHeight="1" x14ac:dyDescent="0.2">
      <c r="B18" s="4" t="s">
        <v>19</v>
      </c>
      <c r="C18" s="58">
        <f>+'siječanj 2026'!$E9+'siječanj 2026'!$E35</f>
        <v>16129</v>
      </c>
      <c r="D18" s="58">
        <f>+'veljača 2026'!$E9+'veljača 2026'!$E35</f>
        <v>13712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3">
        <f t="shared" si="1"/>
        <v>29841</v>
      </c>
      <c r="P18" s="58">
        <f>+(O18/O33)*100</f>
        <v>0.10974840653154727</v>
      </c>
      <c r="Q18" s="30"/>
    </row>
    <row r="19" spans="1:17" ht="12.95" customHeight="1" x14ac:dyDescent="0.2">
      <c r="B19" s="4" t="s">
        <v>20</v>
      </c>
      <c r="C19" s="58">
        <f>+'siječanj 2026'!$E10+'siječanj 2026'!$E36</f>
        <v>679091</v>
      </c>
      <c r="D19" s="58">
        <f>+'veljača 2026'!$E10+'veljača 2026'!$E36</f>
        <v>788858</v>
      </c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3">
        <f t="shared" si="1"/>
        <v>1467949</v>
      </c>
      <c r="P19" s="58">
        <f>+(O19/O33)*100</f>
        <v>5.398782333687822</v>
      </c>
      <c r="Q19" s="30"/>
    </row>
    <row r="20" spans="1:17" ht="12.95" customHeight="1" x14ac:dyDescent="0.2">
      <c r="B20" s="4" t="s">
        <v>21</v>
      </c>
      <c r="C20" s="58">
        <f>+'siječanj 2026'!$E11+'siječanj 2026'!$E37</f>
        <v>21555</v>
      </c>
      <c r="D20" s="58">
        <f>+'veljača 2026'!$E11+'veljača 2026'!$E37</f>
        <v>6120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3">
        <f t="shared" si="1"/>
        <v>27675</v>
      </c>
      <c r="P20" s="58">
        <f>+(O20/O33)*100</f>
        <v>0.10178235148824004</v>
      </c>
      <c r="Q20" s="30"/>
    </row>
    <row r="21" spans="1:17" ht="12.95" customHeight="1" x14ac:dyDescent="0.2">
      <c r="B21" s="4" t="s">
        <v>22</v>
      </c>
      <c r="C21" s="58">
        <f>+'siječanj 2026'!$E12+'siječanj 2026'!$E38</f>
        <v>2056</v>
      </c>
      <c r="D21" s="58">
        <f>+'veljača 2026'!$E12+'veljača 2026'!$E38</f>
        <v>1740</v>
      </c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3">
        <f t="shared" si="1"/>
        <v>3796</v>
      </c>
      <c r="P21" s="58">
        <f>+(O21/O33)*100</f>
        <v>1.3960824074050918E-2</v>
      </c>
      <c r="Q21" s="30"/>
    </row>
    <row r="22" spans="1:17" ht="12.95" customHeight="1" x14ac:dyDescent="0.2">
      <c r="B22" s="20" t="s">
        <v>36</v>
      </c>
      <c r="C22" s="58">
        <f>+'siječanj 2026'!$E13+'siječanj 2026'!$E39</f>
        <v>2</v>
      </c>
      <c r="D22" s="58">
        <f>+'veljača 2026'!$E13+'veljača 2026'!$E39</f>
        <v>0</v>
      </c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3">
        <f t="shared" si="1"/>
        <v>2</v>
      </c>
      <c r="P22" s="58">
        <f>+(O22/O33)*100</f>
        <v>7.355544822998376E-6</v>
      </c>
      <c r="Q22" s="20"/>
    </row>
    <row r="23" spans="1:17" ht="12.95" customHeight="1" x14ac:dyDescent="0.2">
      <c r="B23" s="4" t="s">
        <v>23</v>
      </c>
      <c r="C23" s="58">
        <f>+'siječanj 2026'!$E14+'siječanj 2026'!$E40</f>
        <v>2048</v>
      </c>
      <c r="D23" s="58">
        <f>+'veljača 2026'!$E14+'veljača 2026'!$E40</f>
        <v>1483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3">
        <f t="shared" si="1"/>
        <v>3531</v>
      </c>
      <c r="P23" s="58">
        <f>+(O23/O33)*100</f>
        <v>1.2986214385003633E-2</v>
      </c>
      <c r="Q23" s="30"/>
    </row>
    <row r="24" spans="1:17" ht="12.95" customHeight="1" x14ac:dyDescent="0.2">
      <c r="B24" s="4" t="s">
        <v>24</v>
      </c>
      <c r="C24" s="58">
        <f>+'siječanj 2026'!$E15+'siječanj 2026'!$E41</f>
        <v>3220779</v>
      </c>
      <c r="D24" s="58">
        <f>+'veljača 2026'!$E15+'veljača 2026'!$E41</f>
        <v>2887292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3">
        <f t="shared" si="1"/>
        <v>6108071</v>
      </c>
      <c r="P24" s="58">
        <f>+(O24/O33)*100</f>
        <v>22.464095011278257</v>
      </c>
      <c r="Q24" s="30"/>
    </row>
    <row r="25" spans="1:17" ht="12.95" customHeight="1" x14ac:dyDescent="0.2">
      <c r="B25" s="4" t="s">
        <v>25</v>
      </c>
      <c r="C25" s="58">
        <f>+'siječanj 2026'!$E16+'siječanj 2026'!$E42</f>
        <v>482896</v>
      </c>
      <c r="D25" s="58">
        <f>+'veljača 2026'!$E16+'veljača 2026'!$E42</f>
        <v>434118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3">
        <f t="shared" si="1"/>
        <v>917014</v>
      </c>
      <c r="P25" s="58">
        <f>+(O25/O33)*100</f>
        <v>3.3725687901585166</v>
      </c>
      <c r="Q25" s="30"/>
    </row>
    <row r="26" spans="1:17" ht="12.95" customHeight="1" x14ac:dyDescent="0.2">
      <c r="B26" s="4" t="s">
        <v>26</v>
      </c>
      <c r="C26" s="58">
        <f>+'siječanj 2026'!$E17+'siječanj 2026'!$E43</f>
        <v>6829461</v>
      </c>
      <c r="D26" s="58">
        <f>+'veljača 2026'!$E17+'veljača 2026'!$E43</f>
        <v>7407706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3">
        <f t="shared" si="1"/>
        <v>14237167</v>
      </c>
      <c r="P26" s="58">
        <f>+(O26/O33)*100</f>
        <v>52.361060010506655</v>
      </c>
      <c r="Q26" s="30"/>
    </row>
    <row r="27" spans="1:17" ht="12.95" customHeight="1" x14ac:dyDescent="0.2">
      <c r="B27" s="4" t="s">
        <v>27</v>
      </c>
      <c r="C27" s="58">
        <f>+'siječanj 2026'!$E18+'siječanj 2026'!$E44</f>
        <v>11020</v>
      </c>
      <c r="D27" s="58">
        <f>+'veljača 2026'!$E18+'veljača 2026'!$E44</f>
        <v>11227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3">
        <f t="shared" si="1"/>
        <v>22247</v>
      </c>
      <c r="P27" s="58">
        <f>+(O27/O33)*100</f>
        <v>8.1819402838622435E-2</v>
      </c>
      <c r="Q27" s="30"/>
    </row>
    <row r="28" spans="1:17" ht="12.95" customHeight="1" x14ac:dyDescent="0.2">
      <c r="B28" s="20" t="s">
        <v>38</v>
      </c>
      <c r="C28" s="58">
        <f>+'siječanj 2026'!$E19+'siječanj 2026'!$E45</f>
        <v>0</v>
      </c>
      <c r="D28" s="58">
        <f>+'veljača 2026'!$E19+'veljača 2026'!$E45</f>
        <v>0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3">
        <f t="shared" si="1"/>
        <v>0</v>
      </c>
      <c r="P28" s="58">
        <f>+(O28/O33)*100</f>
        <v>0</v>
      </c>
      <c r="Q28" s="20"/>
    </row>
    <row r="29" spans="1:17" ht="12.95" customHeight="1" x14ac:dyDescent="0.2">
      <c r="A29" s="12"/>
      <c r="B29" s="20" t="s">
        <v>40</v>
      </c>
      <c r="C29" s="58">
        <f>+'siječanj 2026'!$E20+'siječanj 2026'!$E46</f>
        <v>54</v>
      </c>
      <c r="D29" s="58">
        <f>+'veljača 2026'!$E20+'veljača 2026'!$E46</f>
        <v>0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3">
        <f t="shared" si="1"/>
        <v>54</v>
      </c>
      <c r="P29" s="58">
        <f>+(O29/O33)*100</f>
        <v>1.9859971022095614E-4</v>
      </c>
      <c r="Q29" s="20"/>
    </row>
    <row r="30" spans="1:17" ht="12.95" customHeight="1" x14ac:dyDescent="0.2">
      <c r="B30" s="4" t="s">
        <v>28</v>
      </c>
      <c r="C30" s="58">
        <f>+'siječanj 2026'!$E21+'siječanj 2026'!$E47</f>
        <v>1404118</v>
      </c>
      <c r="D30" s="58">
        <f>+'veljača 2026'!$E21+'veljača 2026'!$E47</f>
        <v>1300905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3">
        <f t="shared" si="1"/>
        <v>2705023</v>
      </c>
      <c r="P30" s="58">
        <f>+(O30/O33)*100</f>
        <v>9.9484589618707684</v>
      </c>
      <c r="Q30" s="30"/>
    </row>
    <row r="31" spans="1:17" ht="12.95" customHeight="1" x14ac:dyDescent="0.2">
      <c r="B31" s="4" t="s">
        <v>29</v>
      </c>
      <c r="C31" s="58">
        <f>+'siječanj 2026'!$E22+'siječanj 2026'!$E48</f>
        <v>63440</v>
      </c>
      <c r="D31" s="58">
        <f>+'veljača 2026'!$E22+'veljača 2026'!$E48</f>
        <v>58137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3">
        <f t="shared" si="1"/>
        <v>121577</v>
      </c>
      <c r="P31" s="58">
        <f>+(O31/O33)*100</f>
        <v>0.44713253647283679</v>
      </c>
      <c r="Q31" s="30"/>
    </row>
    <row r="32" spans="1:17" ht="12.95" customHeight="1" x14ac:dyDescent="0.2">
      <c r="B32" s="4" t="s">
        <v>62</v>
      </c>
      <c r="C32" s="58">
        <f>+'siječanj 2026'!$E23+'siječanj 2026'!$E49</f>
        <v>126</v>
      </c>
      <c r="D32" s="58">
        <f>+'veljača 2026'!$E23+'veljača 2026'!$E49</f>
        <v>86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3">
        <f t="shared" si="1"/>
        <v>212</v>
      </c>
      <c r="P32" s="58">
        <f>+(O32/O33)*100</f>
        <v>7.7968775123782785E-4</v>
      </c>
      <c r="Q32" s="30"/>
    </row>
    <row r="33" spans="2:16" ht="12.95" customHeight="1" x14ac:dyDescent="0.2">
      <c r="B33" s="51" t="s">
        <v>31</v>
      </c>
      <c r="C33" s="7">
        <f t="shared" ref="C33:N33" si="2">SUM(C15:C32)</f>
        <v>13457922</v>
      </c>
      <c r="D33" s="7">
        <f t="shared" si="2"/>
        <v>13732450</v>
      </c>
      <c r="E33" s="7">
        <f t="shared" si="2"/>
        <v>0</v>
      </c>
      <c r="F33" s="7">
        <f t="shared" si="2"/>
        <v>0</v>
      </c>
      <c r="G33" s="7">
        <f t="shared" si="2"/>
        <v>0</v>
      </c>
      <c r="H33" s="7">
        <f t="shared" si="2"/>
        <v>0</v>
      </c>
      <c r="I33" s="7">
        <f t="shared" si="2"/>
        <v>0</v>
      </c>
      <c r="J33" s="7">
        <f t="shared" si="2"/>
        <v>0</v>
      </c>
      <c r="K33" s="7">
        <f t="shared" si="2"/>
        <v>0</v>
      </c>
      <c r="L33" s="7">
        <f t="shared" si="2"/>
        <v>0</v>
      </c>
      <c r="M33" s="7">
        <f t="shared" si="2"/>
        <v>0</v>
      </c>
      <c r="N33" s="7">
        <f t="shared" si="2"/>
        <v>0</v>
      </c>
      <c r="O33" s="7">
        <f t="shared" ref="O33:P33" si="3">SUM(O15:O32)</f>
        <v>27190372</v>
      </c>
      <c r="P33" s="7">
        <f t="shared" si="3"/>
        <v>99.999999999999986</v>
      </c>
    </row>
    <row r="34" spans="2:16" ht="12.95" customHeight="1" x14ac:dyDescent="0.2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2:16" s="47" customFormat="1" ht="12.95" customHeight="1" x14ac:dyDescent="0.2"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2:16" s="47" customFormat="1" ht="12.95" customHeight="1" x14ac:dyDescent="0.2">
      <c r="B36" s="56" t="s">
        <v>58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2:16" s="47" customFormat="1" ht="12.95" customHeight="1" x14ac:dyDescent="0.2">
      <c r="B37" s="55" t="s">
        <v>69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pans="2:16" ht="12.95" customHeight="1" x14ac:dyDescent="0.2"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pans="2:16" ht="11.25" x14ac:dyDescent="0.2">
      <c r="B39" s="8" t="s">
        <v>53</v>
      </c>
      <c r="C39" s="24" t="s">
        <v>41</v>
      </c>
      <c r="D39" s="24" t="s">
        <v>42</v>
      </c>
      <c r="E39" s="24" t="s">
        <v>43</v>
      </c>
      <c r="F39" s="24" t="s">
        <v>44</v>
      </c>
      <c r="G39" s="24" t="s">
        <v>45</v>
      </c>
      <c r="H39" s="24" t="s">
        <v>46</v>
      </c>
      <c r="I39" s="24" t="s">
        <v>47</v>
      </c>
      <c r="J39" s="24" t="s">
        <v>48</v>
      </c>
      <c r="K39" s="24" t="s">
        <v>49</v>
      </c>
      <c r="L39" s="24" t="s">
        <v>50</v>
      </c>
      <c r="M39" s="24" t="s">
        <v>51</v>
      </c>
      <c r="N39" s="24" t="s">
        <v>60</v>
      </c>
    </row>
    <row r="40" spans="2:16" ht="12.95" customHeight="1" x14ac:dyDescent="0.2">
      <c r="B40" s="54" t="s">
        <v>26</v>
      </c>
      <c r="C40" s="59">
        <f t="shared" ref="C40:D40" si="4">+(C26/C8)*100</f>
        <v>50.746772049949463</v>
      </c>
      <c r="D40" s="59">
        <f t="shared" si="4"/>
        <v>53.943076435741624</v>
      </c>
      <c r="E40" s="59"/>
      <c r="F40" s="59"/>
      <c r="G40" s="59"/>
      <c r="H40" s="59"/>
      <c r="I40" s="59"/>
      <c r="J40" s="59"/>
      <c r="K40" s="59"/>
      <c r="L40" s="59"/>
      <c r="M40" s="59"/>
      <c r="N40" s="59"/>
    </row>
    <row r="41" spans="2:16" ht="12.95" customHeight="1" x14ac:dyDescent="0.2">
      <c r="B41" s="54" t="s">
        <v>24</v>
      </c>
      <c r="C41" s="59">
        <f t="shared" ref="C41:D41" si="5">+(C24/C8)*100</f>
        <v>23.932216281235689</v>
      </c>
      <c r="D41" s="59">
        <f t="shared" si="5"/>
        <v>21.025323230741783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</row>
    <row r="42" spans="2:16" ht="12.95" customHeight="1" x14ac:dyDescent="0.2">
      <c r="B42" s="25" t="s">
        <v>32</v>
      </c>
      <c r="C42" s="60">
        <f t="shared" ref="C42:D42" si="6">100-C40-C41</f>
        <v>25.321011668814847</v>
      </c>
      <c r="D42" s="60">
        <f t="shared" si="6"/>
        <v>25.031600333516593</v>
      </c>
      <c r="E42" s="60"/>
      <c r="F42" s="60"/>
      <c r="G42" s="60"/>
      <c r="H42" s="60"/>
      <c r="I42" s="60"/>
      <c r="J42" s="60"/>
      <c r="K42" s="60"/>
      <c r="L42" s="60"/>
      <c r="M42" s="60"/>
      <c r="N42" s="60"/>
    </row>
    <row r="43" spans="2:16" ht="12.95" customHeight="1" x14ac:dyDescent="0.2">
      <c r="B43" s="26" t="s">
        <v>30</v>
      </c>
      <c r="C43" s="61">
        <f t="shared" ref="C43:N43" si="7">SUM(C40:C42)</f>
        <v>100</v>
      </c>
      <c r="D43" s="61">
        <f t="shared" si="7"/>
        <v>100</v>
      </c>
      <c r="E43" s="61">
        <f t="shared" si="7"/>
        <v>0</v>
      </c>
      <c r="F43" s="61">
        <f t="shared" si="7"/>
        <v>0</v>
      </c>
      <c r="G43" s="61">
        <f t="shared" si="7"/>
        <v>0</v>
      </c>
      <c r="H43" s="61">
        <f t="shared" si="7"/>
        <v>0</v>
      </c>
      <c r="I43" s="61">
        <f t="shared" si="7"/>
        <v>0</v>
      </c>
      <c r="J43" s="61">
        <f t="shared" si="7"/>
        <v>0</v>
      </c>
      <c r="K43" s="61">
        <f t="shared" si="7"/>
        <v>0</v>
      </c>
      <c r="L43" s="61">
        <f t="shared" si="7"/>
        <v>0</v>
      </c>
      <c r="M43" s="61">
        <f t="shared" si="7"/>
        <v>0</v>
      </c>
      <c r="N43" s="61">
        <f t="shared" si="7"/>
        <v>0</v>
      </c>
    </row>
    <row r="45" spans="2:16" s="47" customFormat="1" ht="12.95" customHeight="1" x14ac:dyDescent="0.2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</row>
    <row r="46" spans="2:16" s="47" customFormat="1" ht="12.95" customHeight="1" x14ac:dyDescent="0.2">
      <c r="B46" s="53" t="s">
        <v>73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2:16" s="47" customFormat="1" ht="12.95" customHeight="1" x14ac:dyDescent="0.2">
      <c r="B47" s="52" t="s">
        <v>69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</row>
    <row r="49" spans="2:14" ht="12.95" customHeight="1" x14ac:dyDescent="0.2">
      <c r="B49" s="8"/>
      <c r="C49" s="24" t="s">
        <v>41</v>
      </c>
      <c r="D49" s="24" t="s">
        <v>42</v>
      </c>
      <c r="E49" s="24" t="s">
        <v>43</v>
      </c>
      <c r="F49" s="24" t="s">
        <v>44</v>
      </c>
      <c r="G49" s="24" t="s">
        <v>45</v>
      </c>
      <c r="H49" s="24" t="s">
        <v>46</v>
      </c>
      <c r="I49" s="24" t="s">
        <v>47</v>
      </c>
      <c r="J49" s="24" t="s">
        <v>48</v>
      </c>
      <c r="K49" s="24" t="s">
        <v>49</v>
      </c>
      <c r="L49" s="24" t="s">
        <v>50</v>
      </c>
      <c r="M49" s="24" t="s">
        <v>51</v>
      </c>
      <c r="N49" s="24" t="s">
        <v>60</v>
      </c>
    </row>
    <row r="50" spans="2:14" ht="12.95" customHeight="1" x14ac:dyDescent="0.2">
      <c r="B50" s="2" t="s">
        <v>72</v>
      </c>
      <c r="C50" s="58">
        <f>+('siječanj 2026'!$E$24/'2026'!C8)*100</f>
        <v>83.097472254631882</v>
      </c>
      <c r="D50" s="58">
        <f>+('veljača 2026'!$E$24/'2026'!D8)*100</f>
        <v>84.108720585183278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</row>
    <row r="51" spans="2:14" ht="12.95" customHeight="1" x14ac:dyDescent="0.2">
      <c r="B51" s="2" t="s">
        <v>71</v>
      </c>
      <c r="C51" s="58">
        <f>+('siječanj 2026'!$E$50/'2026'!C8)*100</f>
        <v>16.902527745368118</v>
      </c>
      <c r="D51" s="58">
        <f>+('veljača 2026'!$E$50/'2026'!D8)*100</f>
        <v>15.891279414816731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</row>
    <row r="52" spans="2:14" ht="12.95" customHeight="1" x14ac:dyDescent="0.2">
      <c r="B52" s="57" t="s">
        <v>59</v>
      </c>
      <c r="C52" s="62">
        <f>+('siječanj 2026'!$E$73/'2026'!C8)*100</f>
        <v>0</v>
      </c>
      <c r="D52" s="62">
        <f>+('veljača 2026'!$E$73/'2026'!D8)*100</f>
        <v>0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2:14" ht="12.95" customHeight="1" x14ac:dyDescent="0.2">
      <c r="B53" s="26" t="s">
        <v>30</v>
      </c>
      <c r="C53" s="19">
        <f t="shared" ref="C53:N53" si="8">SUM(C50:C52)</f>
        <v>100</v>
      </c>
      <c r="D53" s="19">
        <f t="shared" si="8"/>
        <v>100.00000000000001</v>
      </c>
      <c r="E53" s="19">
        <f t="shared" si="8"/>
        <v>0</v>
      </c>
      <c r="F53" s="19">
        <f t="shared" si="8"/>
        <v>0</v>
      </c>
      <c r="G53" s="19">
        <f t="shared" si="8"/>
        <v>0</v>
      </c>
      <c r="H53" s="19">
        <f t="shared" si="8"/>
        <v>0</v>
      </c>
      <c r="I53" s="19">
        <f t="shared" si="8"/>
        <v>0</v>
      </c>
      <c r="J53" s="19">
        <f t="shared" si="8"/>
        <v>0</v>
      </c>
      <c r="K53" s="19">
        <f t="shared" si="8"/>
        <v>0</v>
      </c>
      <c r="L53" s="19">
        <f t="shared" si="8"/>
        <v>0</v>
      </c>
      <c r="M53" s="19">
        <f t="shared" si="8"/>
        <v>0</v>
      </c>
      <c r="N53" s="19">
        <f t="shared" si="8"/>
        <v>0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O33:P33 O15 O16:O3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graf. prikaz 2026</vt:lpstr>
      <vt:lpstr>siječanj 2026</vt:lpstr>
      <vt:lpstr>veljača 2026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2026-03-18T10:05:37Z</dcterms:modified>
</cp:coreProperties>
</file>